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k2503-03\Desktop\最新：事務マニュアル・様式\"/>
    </mc:Choice>
  </mc:AlternateContent>
  <xr:revisionPtr revIDLastSave="0" documentId="13_ncr:1_{4ECAA67A-A806-4B9A-AA01-0E825D74342E}" xr6:coauthVersionLast="47" xr6:coauthVersionMax="47" xr10:uidLastSave="{00000000-0000-0000-0000-000000000000}"/>
  <bookViews>
    <workbookView xWindow="-120" yWindow="-120" windowWidth="20730" windowHeight="11040" firstSheet="2" activeTab="2" xr2:uid="{00000000-000D-0000-FFFF-FFFF00000000}"/>
  </bookViews>
  <sheets>
    <sheet name="説明書" sheetId="5" r:id="rId1"/>
    <sheet name="支出簿" sheetId="1" r:id="rId2"/>
    <sheet name="計算表" sheetId="2" r:id="rId3"/>
    <sheet name="事業費明細書" sheetId="4" state="hidden" r:id="rId4"/>
    <sheet name="【1.旅費】仕切り用紙" sheetId="6" r:id="rId5"/>
    <sheet name="【2.謝金】仕切り用紙" sheetId="7" r:id="rId6"/>
    <sheet name="【3.使用料及び賃借料】仕切り用紙" sheetId="8" r:id="rId7"/>
    <sheet name="【4．(1)消耗品費】仕切り用紙 " sheetId="9" r:id="rId8"/>
    <sheet name="【4.（2）印刷製本費】仕切り用紙 " sheetId="10" r:id="rId9"/>
    <sheet name="【5.役務費】仕切り用紙" sheetId="11" r:id="rId10"/>
    <sheet name="【6.その他】仕切り用紙" sheetId="12" r:id="rId11"/>
    <sheet name="支出項目一覧" sheetId="3" state="hidden" r:id="rId12"/>
  </sheets>
  <definedNames>
    <definedName name="_xlnm._FilterDatabase" localSheetId="1" hidden="1">支出簿!$A$3:$F$35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2" l="1"/>
  <c r="E115" i="2"/>
  <c r="B89" i="2" l="1"/>
  <c r="A1" i="2"/>
  <c r="E35" i="1" l="1"/>
  <c r="A5" i="12" l="1"/>
  <c r="A6" i="12"/>
  <c r="A7" i="12"/>
  <c r="A4" i="12"/>
  <c r="A5" i="11"/>
  <c r="A6" i="11"/>
  <c r="A7" i="11"/>
  <c r="A8" i="11"/>
  <c r="A9" i="11"/>
  <c r="A10" i="11"/>
  <c r="A11" i="11"/>
  <c r="A12" i="11"/>
  <c r="A13" i="11"/>
  <c r="A4" i="11"/>
  <c r="B90" i="2"/>
  <c r="C90" i="2"/>
  <c r="D90" i="2"/>
  <c r="E90" i="2"/>
  <c r="B91" i="2"/>
  <c r="C91" i="2"/>
  <c r="C12" i="11" s="1"/>
  <c r="D91" i="2"/>
  <c r="E91" i="2"/>
  <c r="E12" i="11" s="1"/>
  <c r="B92" i="2"/>
  <c r="C92" i="2"/>
  <c r="D92" i="2"/>
  <c r="E92" i="2"/>
  <c r="A6" i="10"/>
  <c r="A7" i="10"/>
  <c r="A8" i="10"/>
  <c r="A9" i="10"/>
  <c r="A10" i="10"/>
  <c r="A11" i="10"/>
  <c r="A12" i="10"/>
  <c r="A5" i="10"/>
  <c r="B71" i="2"/>
  <c r="B6" i="10" s="1"/>
  <c r="C71" i="2"/>
  <c r="C6" i="10" s="1"/>
  <c r="D71" i="2"/>
  <c r="D6" i="10" s="1"/>
  <c r="E71" i="2"/>
  <c r="E6" i="10" s="1"/>
  <c r="B72" i="2"/>
  <c r="B7" i="10" s="1"/>
  <c r="C72" i="2"/>
  <c r="C7" i="10" s="1"/>
  <c r="D72" i="2"/>
  <c r="D7" i="10" s="1"/>
  <c r="E72" i="2"/>
  <c r="E7" i="10" s="1"/>
  <c r="B73" i="2"/>
  <c r="B8" i="10" s="1"/>
  <c r="C73" i="2"/>
  <c r="C8" i="10" s="1"/>
  <c r="D73" i="2"/>
  <c r="D8" i="10" s="1"/>
  <c r="E73" i="2"/>
  <c r="E8" i="10" s="1"/>
  <c r="B74" i="2"/>
  <c r="B9" i="10" s="1"/>
  <c r="C74" i="2"/>
  <c r="C9" i="10" s="1"/>
  <c r="D74" i="2"/>
  <c r="D9" i="10" s="1"/>
  <c r="E74" i="2"/>
  <c r="E9" i="10" s="1"/>
  <c r="B75" i="2"/>
  <c r="B10" i="10" s="1"/>
  <c r="C75" i="2"/>
  <c r="C10" i="10" s="1"/>
  <c r="D75" i="2"/>
  <c r="D10" i="10" s="1"/>
  <c r="E75" i="2"/>
  <c r="E10" i="10" s="1"/>
  <c r="B76" i="2"/>
  <c r="B11" i="10" s="1"/>
  <c r="C76" i="2"/>
  <c r="C11" i="10" s="1"/>
  <c r="D76" i="2"/>
  <c r="D11" i="10" s="1"/>
  <c r="E76" i="2"/>
  <c r="E11" i="10" s="1"/>
  <c r="B77" i="2"/>
  <c r="B12" i="10" s="1"/>
  <c r="C77" i="2"/>
  <c r="C12" i="10" s="1"/>
  <c r="D77" i="2"/>
  <c r="D12" i="10" s="1"/>
  <c r="E77" i="2"/>
  <c r="E12" i="10" s="1"/>
  <c r="A6" i="9"/>
  <c r="A7" i="9"/>
  <c r="A8" i="9"/>
  <c r="A9" i="9"/>
  <c r="A10" i="9"/>
  <c r="A11" i="9"/>
  <c r="A12" i="9"/>
  <c r="A13" i="9"/>
  <c r="A14" i="9"/>
  <c r="A15" i="9"/>
  <c r="A16" i="9"/>
  <c r="A17" i="9"/>
  <c r="A18" i="9"/>
  <c r="A19" i="9"/>
  <c r="A20" i="9"/>
  <c r="A21" i="9"/>
  <c r="A22" i="9"/>
  <c r="A23" i="9"/>
  <c r="A24" i="9"/>
  <c r="A5" i="9"/>
  <c r="A5" i="8"/>
  <c r="A6" i="8"/>
  <c r="A7" i="8"/>
  <c r="A8" i="8"/>
  <c r="A9" i="8"/>
  <c r="A10" i="8"/>
  <c r="A11" i="8"/>
  <c r="B32" i="2"/>
  <c r="B5" i="8" s="1"/>
  <c r="C32" i="2"/>
  <c r="C5" i="8" s="1"/>
  <c r="D32" i="2"/>
  <c r="D5" i="8" s="1"/>
  <c r="E32" i="2"/>
  <c r="E5" i="8" s="1"/>
  <c r="B33" i="2"/>
  <c r="B6" i="8" s="1"/>
  <c r="C33" i="2"/>
  <c r="C6" i="8" s="1"/>
  <c r="D33" i="2"/>
  <c r="D6" i="8" s="1"/>
  <c r="E33" i="2"/>
  <c r="E6" i="8" s="1"/>
  <c r="B34" i="2"/>
  <c r="B7" i="8" s="1"/>
  <c r="C34" i="2"/>
  <c r="C7" i="8" s="1"/>
  <c r="D34" i="2"/>
  <c r="D7" i="8" s="1"/>
  <c r="E34" i="2"/>
  <c r="E7" i="8" s="1"/>
  <c r="B35" i="2"/>
  <c r="B8" i="8" s="1"/>
  <c r="C35" i="2"/>
  <c r="C8" i="8" s="1"/>
  <c r="D35" i="2"/>
  <c r="D8" i="8" s="1"/>
  <c r="E35" i="2"/>
  <c r="E8" i="8" s="1"/>
  <c r="B36" i="2"/>
  <c r="B9" i="8" s="1"/>
  <c r="C36" i="2"/>
  <c r="C9" i="8" s="1"/>
  <c r="D36" i="2"/>
  <c r="D9" i="8" s="1"/>
  <c r="E36" i="2"/>
  <c r="E9" i="8" s="1"/>
  <c r="B37" i="2"/>
  <c r="B10" i="8" s="1"/>
  <c r="C37" i="2"/>
  <c r="C10" i="8" s="1"/>
  <c r="D37" i="2"/>
  <c r="D10" i="8" s="1"/>
  <c r="E37" i="2"/>
  <c r="E10" i="8" s="1"/>
  <c r="B38" i="2"/>
  <c r="B11" i="8" s="1"/>
  <c r="C38" i="2"/>
  <c r="C11" i="8" s="1"/>
  <c r="D38" i="2"/>
  <c r="D11" i="8" s="1"/>
  <c r="E38" i="2"/>
  <c r="E11" i="8" s="1"/>
  <c r="A4" i="8"/>
  <c r="A5" i="7"/>
  <c r="A6" i="7"/>
  <c r="A7" i="7"/>
  <c r="A8" i="7"/>
  <c r="A9" i="7"/>
  <c r="A10" i="7"/>
  <c r="A11" i="7"/>
  <c r="A4" i="7"/>
  <c r="A5" i="6"/>
  <c r="A6" i="6"/>
  <c r="A7" i="6"/>
  <c r="A8" i="6"/>
  <c r="A9" i="6"/>
  <c r="A10" i="6"/>
  <c r="A11" i="6"/>
  <c r="A4" i="6"/>
  <c r="D13" i="11" l="1"/>
  <c r="B13" i="11"/>
  <c r="D11" i="11"/>
  <c r="B11" i="11"/>
  <c r="E13" i="11"/>
  <c r="C13" i="11"/>
  <c r="D12" i="11"/>
  <c r="B12" i="11"/>
  <c r="E11" i="11"/>
  <c r="C11" i="11"/>
  <c r="E10" i="2"/>
  <c r="E8" i="6" s="1"/>
  <c r="D10" i="2"/>
  <c r="D8" i="6" s="1"/>
  <c r="C10" i="2"/>
  <c r="C8" i="6" s="1"/>
  <c r="B10" i="2"/>
  <c r="B8" i="6" s="1"/>
  <c r="E9" i="2"/>
  <c r="E7" i="6" s="1"/>
  <c r="D9" i="2"/>
  <c r="D7" i="6" s="1"/>
  <c r="C9" i="2"/>
  <c r="C7" i="6" s="1"/>
  <c r="B9" i="2"/>
  <c r="B7" i="6" s="1"/>
  <c r="B20" i="2"/>
  <c r="B6" i="7" s="1"/>
  <c r="C20" i="2"/>
  <c r="C6" i="7" s="1"/>
  <c r="D20" i="2"/>
  <c r="D6" i="7" s="1"/>
  <c r="E20" i="2"/>
  <c r="E6" i="7" s="1"/>
  <c r="B21" i="2"/>
  <c r="B7" i="7" s="1"/>
  <c r="C21" i="2"/>
  <c r="C7" i="7" s="1"/>
  <c r="D21" i="2"/>
  <c r="D7" i="7" s="1"/>
  <c r="E21" i="2"/>
  <c r="E7" i="7" s="1"/>
  <c r="D24" i="4" l="1"/>
  <c r="D25" i="4"/>
  <c r="D26" i="4"/>
  <c r="D30" i="4"/>
  <c r="D29" i="4"/>
  <c r="C89" i="2"/>
  <c r="D89" i="2"/>
  <c r="E89" i="2"/>
  <c r="B88" i="2"/>
  <c r="C88" i="2"/>
  <c r="D88" i="2"/>
  <c r="E88" i="2"/>
  <c r="E9" i="11" l="1"/>
  <c r="C9" i="11"/>
  <c r="E10" i="11"/>
  <c r="C10" i="11"/>
  <c r="D9" i="11"/>
  <c r="B9" i="11"/>
  <c r="D10" i="11"/>
  <c r="B10" i="11"/>
  <c r="B99" i="2"/>
  <c r="B5" i="12" s="1"/>
  <c r="C99" i="2"/>
  <c r="C5" i="12" s="1"/>
  <c r="D99" i="2"/>
  <c r="D5" i="12" s="1"/>
  <c r="E99" i="2"/>
  <c r="E5" i="12" s="1"/>
  <c r="B100" i="2"/>
  <c r="B6" i="12" s="1"/>
  <c r="C100" i="2"/>
  <c r="C6" i="12" s="1"/>
  <c r="D100" i="2"/>
  <c r="D6" i="12" s="1"/>
  <c r="E100" i="2"/>
  <c r="E6" i="12" s="1"/>
  <c r="B101" i="2"/>
  <c r="B7" i="12" s="1"/>
  <c r="C101" i="2"/>
  <c r="C7" i="12" s="1"/>
  <c r="D101" i="2"/>
  <c r="D7" i="12" s="1"/>
  <c r="E101" i="2"/>
  <c r="E7" i="12" s="1"/>
  <c r="E98" i="2"/>
  <c r="E4" i="12" s="1"/>
  <c r="D98" i="2"/>
  <c r="D4" i="12" s="1"/>
  <c r="C98" i="2"/>
  <c r="C4" i="12" s="1"/>
  <c r="B98" i="2"/>
  <c r="B4" i="12" s="1"/>
  <c r="B84" i="2"/>
  <c r="C84" i="2"/>
  <c r="D84" i="2"/>
  <c r="E84" i="2"/>
  <c r="B85" i="2"/>
  <c r="C85" i="2"/>
  <c r="D85" i="2"/>
  <c r="E85" i="2"/>
  <c r="B86" i="2"/>
  <c r="C86" i="2"/>
  <c r="D86" i="2"/>
  <c r="E86" i="2"/>
  <c r="B87" i="2"/>
  <c r="C87" i="2"/>
  <c r="D87" i="2"/>
  <c r="E87" i="2"/>
  <c r="E83" i="2"/>
  <c r="D83" i="2"/>
  <c r="C83" i="2"/>
  <c r="B83" i="2"/>
  <c r="E70" i="2"/>
  <c r="D70" i="2"/>
  <c r="D5" i="10" s="1"/>
  <c r="C70" i="2"/>
  <c r="C5" i="10" s="1"/>
  <c r="B70" i="2"/>
  <c r="B5" i="10" s="1"/>
  <c r="B46" i="2"/>
  <c r="B6" i="9" s="1"/>
  <c r="C46" i="2"/>
  <c r="C6" i="9" s="1"/>
  <c r="D46" i="2"/>
  <c r="D6" i="9" s="1"/>
  <c r="E46" i="2"/>
  <c r="E6" i="9" s="1"/>
  <c r="B47" i="2"/>
  <c r="B7" i="9" s="1"/>
  <c r="C47" i="2"/>
  <c r="C7" i="9" s="1"/>
  <c r="D47" i="2"/>
  <c r="D7" i="9" s="1"/>
  <c r="E47" i="2"/>
  <c r="E7" i="9" s="1"/>
  <c r="B48" i="2"/>
  <c r="B8" i="9" s="1"/>
  <c r="C48" i="2"/>
  <c r="C8" i="9" s="1"/>
  <c r="D48" i="2"/>
  <c r="D8" i="9" s="1"/>
  <c r="E48" i="2"/>
  <c r="E8" i="9" s="1"/>
  <c r="B49" i="2"/>
  <c r="B9" i="9" s="1"/>
  <c r="C49" i="2"/>
  <c r="C9" i="9" s="1"/>
  <c r="D49" i="2"/>
  <c r="D9" i="9" s="1"/>
  <c r="E49" i="2"/>
  <c r="E9" i="9" s="1"/>
  <c r="B50" i="2"/>
  <c r="B10" i="9" s="1"/>
  <c r="C50" i="2"/>
  <c r="C10" i="9" s="1"/>
  <c r="D50" i="2"/>
  <c r="D10" i="9" s="1"/>
  <c r="E50" i="2"/>
  <c r="E10" i="9" s="1"/>
  <c r="B51" i="2"/>
  <c r="B11" i="9" s="1"/>
  <c r="C51" i="2"/>
  <c r="C11" i="9" s="1"/>
  <c r="D51" i="2"/>
  <c r="D11" i="9" s="1"/>
  <c r="E51" i="2"/>
  <c r="E11" i="9" s="1"/>
  <c r="B52" i="2"/>
  <c r="B12" i="9" s="1"/>
  <c r="C52" i="2"/>
  <c r="C12" i="9" s="1"/>
  <c r="D52" i="2"/>
  <c r="D12" i="9" s="1"/>
  <c r="E52" i="2"/>
  <c r="E12" i="9" s="1"/>
  <c r="B53" i="2"/>
  <c r="B13" i="9" s="1"/>
  <c r="C53" i="2"/>
  <c r="C13" i="9" s="1"/>
  <c r="D53" i="2"/>
  <c r="D13" i="9" s="1"/>
  <c r="E53" i="2"/>
  <c r="E13" i="9" s="1"/>
  <c r="B54" i="2"/>
  <c r="B14" i="9" s="1"/>
  <c r="C54" i="2"/>
  <c r="C14" i="9" s="1"/>
  <c r="D54" i="2"/>
  <c r="D14" i="9" s="1"/>
  <c r="E54" i="2"/>
  <c r="E14" i="9" s="1"/>
  <c r="B55" i="2"/>
  <c r="B15" i="9" s="1"/>
  <c r="C55" i="2"/>
  <c r="C15" i="9" s="1"/>
  <c r="D55" i="2"/>
  <c r="D15" i="9" s="1"/>
  <c r="E55" i="2"/>
  <c r="E15" i="9" s="1"/>
  <c r="B56" i="2"/>
  <c r="B16" i="9" s="1"/>
  <c r="C56" i="2"/>
  <c r="C16" i="9" s="1"/>
  <c r="D56" i="2"/>
  <c r="D16" i="9" s="1"/>
  <c r="E56" i="2"/>
  <c r="E16" i="9" s="1"/>
  <c r="B57" i="2"/>
  <c r="B17" i="9" s="1"/>
  <c r="C57" i="2"/>
  <c r="C17" i="9" s="1"/>
  <c r="D57" i="2"/>
  <c r="D17" i="9" s="1"/>
  <c r="E57" i="2"/>
  <c r="E17" i="9" s="1"/>
  <c r="B58" i="2"/>
  <c r="B18" i="9" s="1"/>
  <c r="C58" i="2"/>
  <c r="C18" i="9" s="1"/>
  <c r="D58" i="2"/>
  <c r="D18" i="9" s="1"/>
  <c r="E58" i="2"/>
  <c r="E18" i="9" s="1"/>
  <c r="B59" i="2"/>
  <c r="B19" i="9" s="1"/>
  <c r="C59" i="2"/>
  <c r="C19" i="9" s="1"/>
  <c r="D59" i="2"/>
  <c r="D19" i="9" s="1"/>
  <c r="E59" i="2"/>
  <c r="E19" i="9" s="1"/>
  <c r="B60" i="2"/>
  <c r="B20" i="9" s="1"/>
  <c r="C60" i="2"/>
  <c r="C20" i="9" s="1"/>
  <c r="D60" i="2"/>
  <c r="D20" i="9" s="1"/>
  <c r="E60" i="2"/>
  <c r="E20" i="9" s="1"/>
  <c r="B61" i="2"/>
  <c r="B21" i="9" s="1"/>
  <c r="C61" i="2"/>
  <c r="C21" i="9" s="1"/>
  <c r="D61" i="2"/>
  <c r="D21" i="9" s="1"/>
  <c r="E61" i="2"/>
  <c r="E21" i="9" s="1"/>
  <c r="B62" i="2"/>
  <c r="B22" i="9" s="1"/>
  <c r="C62" i="2"/>
  <c r="C22" i="9" s="1"/>
  <c r="D62" i="2"/>
  <c r="D22" i="9" s="1"/>
  <c r="E62" i="2"/>
  <c r="E22" i="9" s="1"/>
  <c r="B63" i="2"/>
  <c r="B23" i="9" s="1"/>
  <c r="C63" i="2"/>
  <c r="C23" i="9" s="1"/>
  <c r="D63" i="2"/>
  <c r="D23" i="9" s="1"/>
  <c r="E63" i="2"/>
  <c r="E23" i="9" s="1"/>
  <c r="B64" i="2"/>
  <c r="B24" i="9" s="1"/>
  <c r="C64" i="2"/>
  <c r="C24" i="9" s="1"/>
  <c r="D64" i="2"/>
  <c r="D24" i="9" s="1"/>
  <c r="E64" i="2"/>
  <c r="E24" i="9" s="1"/>
  <c r="E45" i="2"/>
  <c r="D45" i="2"/>
  <c r="D5" i="9" s="1"/>
  <c r="C45" i="2"/>
  <c r="C5" i="9" s="1"/>
  <c r="B45" i="2"/>
  <c r="B5" i="9" s="1"/>
  <c r="E31" i="2"/>
  <c r="D31" i="2"/>
  <c r="D4" i="8" s="1"/>
  <c r="C31" i="2"/>
  <c r="C4" i="8" s="1"/>
  <c r="B31" i="2"/>
  <c r="B4" i="8" s="1"/>
  <c r="B19" i="2"/>
  <c r="B5" i="7" s="1"/>
  <c r="C19" i="2"/>
  <c r="C5" i="7" s="1"/>
  <c r="D19" i="2"/>
  <c r="D5" i="7" s="1"/>
  <c r="E19" i="2"/>
  <c r="E5" i="7" s="1"/>
  <c r="B22" i="2"/>
  <c r="B8" i="7" s="1"/>
  <c r="C22" i="2"/>
  <c r="C8" i="7" s="1"/>
  <c r="D22" i="2"/>
  <c r="D8" i="7" s="1"/>
  <c r="E22" i="2"/>
  <c r="E8" i="7" s="1"/>
  <c r="B23" i="2"/>
  <c r="B9" i="7" s="1"/>
  <c r="C23" i="2"/>
  <c r="C9" i="7" s="1"/>
  <c r="D23" i="2"/>
  <c r="D9" i="7" s="1"/>
  <c r="E23" i="2"/>
  <c r="E9" i="7" s="1"/>
  <c r="B24" i="2"/>
  <c r="B10" i="7" s="1"/>
  <c r="C24" i="2"/>
  <c r="C10" i="7" s="1"/>
  <c r="D24" i="2"/>
  <c r="D10" i="7" s="1"/>
  <c r="E24" i="2"/>
  <c r="E10" i="7" s="1"/>
  <c r="B25" i="2"/>
  <c r="B11" i="7" s="1"/>
  <c r="C25" i="2"/>
  <c r="C11" i="7" s="1"/>
  <c r="D25" i="2"/>
  <c r="D11" i="7" s="1"/>
  <c r="E25" i="2"/>
  <c r="E11" i="7" s="1"/>
  <c r="E18" i="2"/>
  <c r="D18" i="2"/>
  <c r="D4" i="7" s="1"/>
  <c r="C18" i="2"/>
  <c r="C4" i="7" s="1"/>
  <c r="B18" i="2"/>
  <c r="B4" i="7" s="1"/>
  <c r="B7" i="2"/>
  <c r="C7" i="2"/>
  <c r="D7" i="2"/>
  <c r="E7" i="2"/>
  <c r="B8" i="2"/>
  <c r="C8" i="2"/>
  <c r="D8" i="2"/>
  <c r="E8" i="2"/>
  <c r="B11" i="2"/>
  <c r="B9" i="6" s="1"/>
  <c r="C11" i="2"/>
  <c r="C9" i="6" s="1"/>
  <c r="D11" i="2"/>
  <c r="D9" i="6" s="1"/>
  <c r="E11" i="2"/>
  <c r="E9" i="6" s="1"/>
  <c r="B12" i="2"/>
  <c r="B10" i="6" s="1"/>
  <c r="C12" i="2"/>
  <c r="C10" i="6" s="1"/>
  <c r="D12" i="2"/>
  <c r="D10" i="6" s="1"/>
  <c r="E12" i="2"/>
  <c r="E10" i="6" s="1"/>
  <c r="B13" i="2"/>
  <c r="B11" i="6" s="1"/>
  <c r="C13" i="2"/>
  <c r="C11" i="6" s="1"/>
  <c r="D13" i="2"/>
  <c r="D11" i="6" s="1"/>
  <c r="E13" i="2"/>
  <c r="E11" i="6" s="1"/>
  <c r="E6" i="2"/>
  <c r="D6" i="2"/>
  <c r="C6" i="2"/>
  <c r="B6" i="2"/>
  <c r="B4" i="11" l="1"/>
  <c r="D4" i="11"/>
  <c r="E8" i="11"/>
  <c r="C8" i="11"/>
  <c r="E7" i="11"/>
  <c r="C7" i="11"/>
  <c r="E6" i="11"/>
  <c r="C6" i="11"/>
  <c r="E5" i="11"/>
  <c r="C5" i="11"/>
  <c r="C4" i="11"/>
  <c r="E4" i="11"/>
  <c r="E93" i="2"/>
  <c r="E8" i="12"/>
  <c r="D8" i="11"/>
  <c r="B8" i="11"/>
  <c r="D7" i="11"/>
  <c r="B7" i="11"/>
  <c r="D6" i="11"/>
  <c r="B6" i="11"/>
  <c r="D5" i="11"/>
  <c r="B5" i="11"/>
  <c r="E14" i="2"/>
  <c r="E4" i="7"/>
  <c r="E26" i="2"/>
  <c r="E4" i="8"/>
  <c r="E39" i="2"/>
  <c r="E5" i="10"/>
  <c r="E13" i="10" s="1"/>
  <c r="E78" i="2"/>
  <c r="E5" i="9"/>
  <c r="E25" i="9" s="1"/>
  <c r="E65" i="2"/>
  <c r="B4" i="6"/>
  <c r="D4" i="6"/>
  <c r="E6" i="6"/>
  <c r="C6" i="6"/>
  <c r="E5" i="6"/>
  <c r="C5" i="6"/>
  <c r="C4" i="6"/>
  <c r="E4" i="6"/>
  <c r="D6" i="6"/>
  <c r="B6" i="6"/>
  <c r="D5" i="6"/>
  <c r="B5" i="6"/>
  <c r="E102" i="2"/>
  <c r="E112" i="2" s="1"/>
  <c r="B32" i="4" s="1"/>
  <c r="C32" i="4" s="1"/>
  <c r="E14" i="11" l="1"/>
  <c r="E12" i="7"/>
  <c r="E105" i="2"/>
  <c r="B11" i="4" s="1"/>
  <c r="C11" i="4" s="1"/>
  <c r="E106" i="2"/>
  <c r="B14" i="4" s="1"/>
  <c r="E110" i="2"/>
  <c r="B23" i="4" s="1"/>
  <c r="E111" i="2"/>
  <c r="B27" i="4" s="1"/>
  <c r="E107" i="2" l="1"/>
  <c r="B17" i="4" s="1"/>
  <c r="C17" i="4" s="1"/>
  <c r="D17" i="4" s="1"/>
  <c r="E12" i="8"/>
  <c r="D11" i="4"/>
  <c r="C27" i="4"/>
  <c r="D27" i="4" s="1"/>
  <c r="C14" i="4"/>
  <c r="D14" i="4" s="1"/>
  <c r="E108" i="2"/>
  <c r="B20" i="4" s="1"/>
  <c r="E109" i="2"/>
  <c r="B22" i="4" s="1"/>
  <c r="E118" i="2" l="1"/>
  <c r="E117" i="2" s="1"/>
  <c r="B36" i="4"/>
  <c r="C23" i="4" l="1"/>
  <c r="D23" i="4" s="1"/>
  <c r="E119" i="2" l="1"/>
  <c r="C6" i="4"/>
  <c r="B6" i="4" l="1"/>
  <c r="C8" i="4"/>
  <c r="D7" i="4"/>
  <c r="C22" i="4" l="1"/>
  <c r="C20" i="4" s="1"/>
  <c r="C36" i="4" s="1"/>
  <c r="C35" i="4"/>
  <c r="D35" i="4"/>
  <c r="B7" i="4"/>
  <c r="B8" i="4" s="1"/>
  <c r="D8" i="4"/>
  <c r="D22" i="4" l="1"/>
  <c r="C34" i="4"/>
  <c r="D34" i="4" s="1"/>
  <c r="D32" i="4"/>
  <c r="D20" i="4"/>
  <c r="D36" i="4" l="1"/>
  <c r="E12" i="6"/>
</calcChain>
</file>

<file path=xl/sharedStrings.xml><?xml version="1.0" encoding="utf-8"?>
<sst xmlns="http://schemas.openxmlformats.org/spreadsheetml/2006/main" count="247" uniqueCount="130">
  <si>
    <t>番号</t>
    <rPh sb="0" eb="2">
      <t>バンゴウ</t>
    </rPh>
    <phoneticPr fontId="1"/>
  </si>
  <si>
    <t>支出項目</t>
    <rPh sb="0" eb="2">
      <t>シシュツ</t>
    </rPh>
    <rPh sb="2" eb="4">
      <t>コウモク</t>
    </rPh>
    <phoneticPr fontId="1"/>
  </si>
  <si>
    <t>謝金</t>
    <rPh sb="0" eb="2">
      <t>シャキン</t>
    </rPh>
    <phoneticPr fontId="1"/>
  </si>
  <si>
    <t>役務費</t>
    <rPh sb="0" eb="3">
      <t>エキムヒ</t>
    </rPh>
    <phoneticPr fontId="1"/>
  </si>
  <si>
    <t>使用料及び賃借料</t>
    <rPh sb="0" eb="3">
      <t>シヨウリョウ</t>
    </rPh>
    <rPh sb="3" eb="4">
      <t>オヨ</t>
    </rPh>
    <rPh sb="5" eb="8">
      <t>チンシャクリョウ</t>
    </rPh>
    <phoneticPr fontId="1"/>
  </si>
  <si>
    <t>その他</t>
    <rPh sb="2" eb="3">
      <t>ホカ</t>
    </rPh>
    <phoneticPr fontId="1"/>
  </si>
  <si>
    <t>金額（対象経費のみ）</t>
    <rPh sb="0" eb="2">
      <t>キンガク</t>
    </rPh>
    <rPh sb="3" eb="5">
      <t>タイショウ</t>
    </rPh>
    <rPh sb="5" eb="7">
      <t>ケイヒ</t>
    </rPh>
    <phoneticPr fontId="1"/>
  </si>
  <si>
    <t>旅費</t>
    <rPh sb="0" eb="2">
      <t>リョヒ</t>
    </rPh>
    <phoneticPr fontId="1"/>
  </si>
  <si>
    <t>小計</t>
    <rPh sb="0" eb="2">
      <t>ショウケイ</t>
    </rPh>
    <phoneticPr fontId="1"/>
  </si>
  <si>
    <t>（1）消耗品費</t>
    <rPh sb="3" eb="6">
      <t>ショウモウヒン</t>
    </rPh>
    <rPh sb="6" eb="7">
      <t>ヒ</t>
    </rPh>
    <phoneticPr fontId="1"/>
  </si>
  <si>
    <t>（2）印刷製本費</t>
    <rPh sb="3" eb="5">
      <t>インサツ</t>
    </rPh>
    <rPh sb="5" eb="7">
      <t>セイホン</t>
    </rPh>
    <rPh sb="7" eb="8">
      <t>ヒ</t>
    </rPh>
    <phoneticPr fontId="1"/>
  </si>
  <si>
    <t>①合　　計</t>
    <rPh sb="1" eb="2">
      <t>ゴウ</t>
    </rPh>
    <rPh sb="4" eb="5">
      <t>ケイ</t>
    </rPh>
    <phoneticPr fontId="1"/>
  </si>
  <si>
    <t>合　　計</t>
    <rPh sb="0" eb="1">
      <t>ゴウ</t>
    </rPh>
    <rPh sb="3" eb="4">
      <t>ケイ</t>
    </rPh>
    <phoneticPr fontId="1"/>
  </si>
  <si>
    <t>（単位：円）</t>
    <rPh sb="1" eb="3">
      <t>タンイ</t>
    </rPh>
    <rPh sb="4" eb="5">
      <t>エン</t>
    </rPh>
    <phoneticPr fontId="1"/>
  </si>
  <si>
    <t>消耗品費（需用費）</t>
    <rPh sb="0" eb="3">
      <t>ショウモウヒン</t>
    </rPh>
    <rPh sb="3" eb="4">
      <t>ヒ</t>
    </rPh>
    <rPh sb="5" eb="8">
      <t>ジュヨウヒ</t>
    </rPh>
    <phoneticPr fontId="1"/>
  </si>
  <si>
    <t>（１）消耗品費（需用費）</t>
    <rPh sb="3" eb="6">
      <t>ショウモウヒン</t>
    </rPh>
    <rPh sb="6" eb="7">
      <t>ヒ</t>
    </rPh>
    <rPh sb="8" eb="11">
      <t>ジュヨウヒ</t>
    </rPh>
    <phoneticPr fontId="1"/>
  </si>
  <si>
    <t>（２）印刷製本費費（需用費）</t>
    <rPh sb="3" eb="5">
      <t>インサツ</t>
    </rPh>
    <rPh sb="5" eb="7">
      <t>セイホン</t>
    </rPh>
    <rPh sb="7" eb="8">
      <t>ヒ</t>
    </rPh>
    <rPh sb="8" eb="9">
      <t>ヒ</t>
    </rPh>
    <rPh sb="10" eb="13">
      <t>ジュヨウヒ</t>
    </rPh>
    <phoneticPr fontId="1"/>
  </si>
  <si>
    <t>１．旅費</t>
    <rPh sb="2" eb="4">
      <t>リョヒ</t>
    </rPh>
    <phoneticPr fontId="1"/>
  </si>
  <si>
    <t>２．謝金</t>
    <rPh sb="2" eb="4">
      <t>シャキン</t>
    </rPh>
    <phoneticPr fontId="1"/>
  </si>
  <si>
    <t>３．使用料及び賃借料</t>
    <rPh sb="2" eb="5">
      <t>シヨウリョウ</t>
    </rPh>
    <rPh sb="5" eb="6">
      <t>オヨ</t>
    </rPh>
    <rPh sb="7" eb="10">
      <t>チンシャクリョウ</t>
    </rPh>
    <phoneticPr fontId="1"/>
  </si>
  <si>
    <t>４．需用費</t>
    <rPh sb="2" eb="5">
      <t>ジュヨウヒ</t>
    </rPh>
    <phoneticPr fontId="1"/>
  </si>
  <si>
    <t>５．役務費</t>
    <rPh sb="2" eb="5">
      <t>エキムヒ</t>
    </rPh>
    <phoneticPr fontId="1"/>
  </si>
  <si>
    <t>６．その他</t>
    <rPh sb="4" eb="5">
      <t>ホカ</t>
    </rPh>
    <phoneticPr fontId="1"/>
  </si>
  <si>
    <t>印刷製本費費（需用費）</t>
    <rPh sb="0" eb="2">
      <t>インサツ</t>
    </rPh>
    <rPh sb="2" eb="4">
      <t>セイホン</t>
    </rPh>
    <rPh sb="4" eb="5">
      <t>ヒ</t>
    </rPh>
    <rPh sb="5" eb="6">
      <t>ヒ</t>
    </rPh>
    <rPh sb="7" eb="10">
      <t>ジュヨウヒ</t>
    </rPh>
    <phoneticPr fontId="1"/>
  </si>
  <si>
    <t>様式３－２</t>
    <rPh sb="0" eb="2">
      <t>ヨウシキ</t>
    </rPh>
    <phoneticPr fontId="6"/>
  </si>
  <si>
    <t>事 業 費 明 細 書</t>
    <rPh sb="0" eb="1">
      <t>コト</t>
    </rPh>
    <rPh sb="2" eb="3">
      <t>ギョウ</t>
    </rPh>
    <rPh sb="4" eb="5">
      <t>ヒ</t>
    </rPh>
    <rPh sb="6" eb="7">
      <t>メイ</t>
    </rPh>
    <rPh sb="8" eb="9">
      <t>ホソ</t>
    </rPh>
    <rPh sb="10" eb="11">
      <t>ショ</t>
    </rPh>
    <phoneticPr fontId="6"/>
  </si>
  <si>
    <t>収　入　項　目</t>
    <rPh sb="0" eb="1">
      <t>オサム</t>
    </rPh>
    <rPh sb="2" eb="3">
      <t>イリ</t>
    </rPh>
    <rPh sb="4" eb="5">
      <t>コウ</t>
    </rPh>
    <rPh sb="6" eb="7">
      <t>メ</t>
    </rPh>
    <phoneticPr fontId="6"/>
  </si>
  <si>
    <t>総　額</t>
    <rPh sb="0" eb="1">
      <t>フサ</t>
    </rPh>
    <rPh sb="2" eb="3">
      <t>ガク</t>
    </rPh>
    <phoneticPr fontId="6"/>
  </si>
  <si>
    <t>助　成　金</t>
    <rPh sb="0" eb="1">
      <t>スケ</t>
    </rPh>
    <rPh sb="2" eb="3">
      <t>シゲル</t>
    </rPh>
    <rPh sb="4" eb="5">
      <t>カネ</t>
    </rPh>
    <phoneticPr fontId="6"/>
  </si>
  <si>
    <t>自　己　負　担　額</t>
    <rPh sb="0" eb="1">
      <t>ジ</t>
    </rPh>
    <rPh sb="2" eb="3">
      <t>オノレ</t>
    </rPh>
    <rPh sb="4" eb="5">
      <t>フ</t>
    </rPh>
    <rPh sb="6" eb="7">
      <t>タン</t>
    </rPh>
    <rPh sb="8" eb="9">
      <t>ガク</t>
    </rPh>
    <phoneticPr fontId="6"/>
  </si>
  <si>
    <t>助成金</t>
    <rPh sb="0" eb="3">
      <t>ジョセイキン</t>
    </rPh>
    <phoneticPr fontId="6"/>
  </si>
  <si>
    <t>自己資金</t>
    <rPh sb="0" eb="2">
      <t>ジコ</t>
    </rPh>
    <rPh sb="2" eb="4">
      <t>シキン</t>
    </rPh>
    <phoneticPr fontId="6"/>
  </si>
  <si>
    <t>合　計</t>
    <rPh sb="0" eb="1">
      <t>ゴウ</t>
    </rPh>
    <rPh sb="2" eb="3">
      <t>ケイ</t>
    </rPh>
    <phoneticPr fontId="6"/>
  </si>
  <si>
    <t>　支　出　項　目</t>
    <rPh sb="1" eb="2">
      <t>ササ</t>
    </rPh>
    <rPh sb="3" eb="4">
      <t>デ</t>
    </rPh>
    <rPh sb="5" eb="6">
      <t>コウ</t>
    </rPh>
    <rPh sb="7" eb="8">
      <t>メ</t>
    </rPh>
    <phoneticPr fontId="6"/>
  </si>
  <si>
    <t>旅費</t>
    <rPh sb="0" eb="2">
      <t>リョヒ</t>
    </rPh>
    <phoneticPr fontId="6"/>
  </si>
  <si>
    <t>（内訳）</t>
    <rPh sb="1" eb="3">
      <t>ウチワケ</t>
    </rPh>
    <phoneticPr fontId="6"/>
  </si>
  <si>
    <t>謝金</t>
    <rPh sb="0" eb="2">
      <t>シャキン</t>
    </rPh>
    <phoneticPr fontId="6"/>
  </si>
  <si>
    <t>需用費</t>
    <rPh sb="0" eb="3">
      <t>ジュヨウヒ</t>
    </rPh>
    <phoneticPr fontId="6"/>
  </si>
  <si>
    <t>役務費</t>
    <rPh sb="0" eb="2">
      <t>エキム</t>
    </rPh>
    <rPh sb="2" eb="3">
      <t>ヒ</t>
    </rPh>
    <phoneticPr fontId="6"/>
  </si>
  <si>
    <t>その他</t>
    <rPh sb="2" eb="3">
      <t>ホカ</t>
    </rPh>
    <phoneticPr fontId="6"/>
  </si>
  <si>
    <t>使用料及び賃借料</t>
    <rPh sb="0" eb="2">
      <t>シヨウ</t>
    </rPh>
    <rPh sb="2" eb="3">
      <t>リョウ</t>
    </rPh>
    <rPh sb="3" eb="4">
      <t>オヨ</t>
    </rPh>
    <rPh sb="5" eb="8">
      <t>チンシャクリョウ</t>
    </rPh>
    <phoneticPr fontId="6"/>
  </si>
  <si>
    <t>（１）消耗品費</t>
    <rPh sb="3" eb="5">
      <t>ショウモウ</t>
    </rPh>
    <rPh sb="5" eb="6">
      <t>ヒン</t>
    </rPh>
    <rPh sb="6" eb="7">
      <t>ヒ</t>
    </rPh>
    <phoneticPr fontId="6"/>
  </si>
  <si>
    <t>（２）印刷製本費</t>
    <rPh sb="3" eb="5">
      <t>インサツ</t>
    </rPh>
    <rPh sb="5" eb="7">
      <t>セイホン</t>
    </rPh>
    <rPh sb="7" eb="8">
      <t>ヒ</t>
    </rPh>
    <phoneticPr fontId="6"/>
  </si>
  <si>
    <t>備  考</t>
    <rPh sb="0" eb="1">
      <t>ビ</t>
    </rPh>
    <rPh sb="3" eb="4">
      <t>コウ</t>
    </rPh>
    <phoneticPr fontId="1"/>
  </si>
  <si>
    <t>日  付</t>
    <rPh sb="0" eb="1">
      <t>ヒ</t>
    </rPh>
    <rPh sb="3" eb="4">
      <t>ツキ</t>
    </rPh>
    <phoneticPr fontId="1"/>
  </si>
  <si>
    <t>会場設営・音響操作</t>
    <rPh sb="0" eb="2">
      <t>カイジョウ</t>
    </rPh>
    <rPh sb="2" eb="4">
      <t>セツエイ</t>
    </rPh>
    <rPh sb="5" eb="7">
      <t>オンキョウ</t>
    </rPh>
    <rPh sb="7" eb="9">
      <t>ソウサ</t>
    </rPh>
    <phoneticPr fontId="1"/>
  </si>
  <si>
    <t>・横断幕</t>
    <rPh sb="1" eb="4">
      <t>オウダンマク</t>
    </rPh>
    <phoneticPr fontId="1"/>
  </si>
  <si>
    <t>・ビデオ撮影、映像編集</t>
    <rPh sb="4" eb="6">
      <t>サツエイ</t>
    </rPh>
    <rPh sb="7" eb="9">
      <t>エイゾウ</t>
    </rPh>
    <rPh sb="9" eb="11">
      <t>ヘンシュウ</t>
    </rPh>
    <phoneticPr fontId="1"/>
  </si>
  <si>
    <t>・写真撮影</t>
    <rPh sb="1" eb="3">
      <t>シャシン</t>
    </rPh>
    <rPh sb="3" eb="5">
      <t>サツエイ</t>
    </rPh>
    <phoneticPr fontId="1"/>
  </si>
  <si>
    <t>・案内状送付</t>
    <rPh sb="1" eb="4">
      <t>アンナイジョウ</t>
    </rPh>
    <rPh sb="4" eb="6">
      <t>ソウフ</t>
    </rPh>
    <phoneticPr fontId="1"/>
  </si>
  <si>
    <t>・御礼状送付</t>
    <rPh sb="1" eb="4">
      <t>オレイジョウ</t>
    </rPh>
    <rPh sb="4" eb="6">
      <t>ソウフ</t>
    </rPh>
    <phoneticPr fontId="1"/>
  </si>
  <si>
    <t>調整値（切り捨て金額）</t>
    <rPh sb="8" eb="9">
      <t>キン</t>
    </rPh>
    <phoneticPr fontId="1"/>
  </si>
  <si>
    <t>支出簿　説明書</t>
    <rPh sb="0" eb="2">
      <t>シシュツ</t>
    </rPh>
    <rPh sb="2" eb="3">
      <t>ボ</t>
    </rPh>
    <rPh sb="4" eb="7">
      <t>セツメイショ</t>
    </rPh>
    <phoneticPr fontId="1"/>
  </si>
  <si>
    <t>（１）「需用費」でまとめて①にするのではなく、領収書1枚毎に番号を振ってください。</t>
    <rPh sb="4" eb="7">
      <t>ジュヨウヒ</t>
    </rPh>
    <rPh sb="23" eb="26">
      <t>リョウシュウショ</t>
    </rPh>
    <rPh sb="27" eb="28">
      <t>マイ</t>
    </rPh>
    <rPh sb="28" eb="29">
      <t>ゴト</t>
    </rPh>
    <rPh sb="30" eb="32">
      <t>バンゴウ</t>
    </rPh>
    <rPh sb="33" eb="34">
      <t>フ</t>
    </rPh>
    <phoneticPr fontId="1"/>
  </si>
  <si>
    <t>（３）順番は、古いものから時系列に沿って。</t>
    <rPh sb="3" eb="5">
      <t>ジュンバン</t>
    </rPh>
    <rPh sb="7" eb="8">
      <t>フル</t>
    </rPh>
    <rPh sb="13" eb="16">
      <t>ジケイレツ</t>
    </rPh>
    <rPh sb="17" eb="18">
      <t>ソ</t>
    </rPh>
    <phoneticPr fontId="1"/>
  </si>
  <si>
    <t>（４）支出項目が分かりやすいように番号を振る。</t>
    <rPh sb="3" eb="5">
      <t>シシュツ</t>
    </rPh>
    <rPh sb="5" eb="7">
      <t>コウモク</t>
    </rPh>
    <rPh sb="8" eb="9">
      <t>ワ</t>
    </rPh>
    <rPh sb="17" eb="19">
      <t>バンゴウ</t>
    </rPh>
    <rPh sb="20" eb="21">
      <t>フ</t>
    </rPh>
    <phoneticPr fontId="1"/>
  </si>
  <si>
    <t>（５）領収書はA４用紙に、重ならないように貼る。</t>
    <rPh sb="3" eb="6">
      <t>リョウシュウショ</t>
    </rPh>
    <rPh sb="9" eb="11">
      <t>ヨウシ</t>
    </rPh>
    <rPh sb="13" eb="14">
      <t>カサ</t>
    </rPh>
    <rPh sb="21" eb="22">
      <t>ハ</t>
    </rPh>
    <phoneticPr fontId="1"/>
  </si>
  <si>
    <t>　　（例）旅費①～④、謝金⑤～⑥、使用料⑦、消耗品費（需用費）⑧～⑮</t>
    <rPh sb="3" eb="4">
      <t>レイ</t>
    </rPh>
    <rPh sb="5" eb="7">
      <t>リョヒ</t>
    </rPh>
    <rPh sb="11" eb="13">
      <t>シャキン</t>
    </rPh>
    <rPh sb="17" eb="20">
      <t>シヨウリョウ</t>
    </rPh>
    <rPh sb="22" eb="25">
      <t>ショウモウヒン</t>
    </rPh>
    <rPh sb="25" eb="26">
      <t>ヒ</t>
    </rPh>
    <rPh sb="27" eb="30">
      <t>ジュヨウヒ</t>
    </rPh>
    <phoneticPr fontId="1"/>
  </si>
  <si>
    <t>１．領収書等の整理</t>
    <rPh sb="2" eb="5">
      <t>リョウシュウショ</t>
    </rPh>
    <rPh sb="5" eb="6">
      <t>トウ</t>
    </rPh>
    <rPh sb="7" eb="9">
      <t>セイリ</t>
    </rPh>
    <phoneticPr fontId="1"/>
  </si>
  <si>
    <t>（６）業者発注等でもらった見積書・納品書・請求書も貼る。</t>
    <rPh sb="3" eb="5">
      <t>ギョウシャ</t>
    </rPh>
    <rPh sb="5" eb="7">
      <t>ハッチュウ</t>
    </rPh>
    <rPh sb="7" eb="8">
      <t>トウ</t>
    </rPh>
    <rPh sb="13" eb="16">
      <t>ミツモリショ</t>
    </rPh>
    <rPh sb="17" eb="20">
      <t>ノウヒンショ</t>
    </rPh>
    <rPh sb="21" eb="24">
      <t>セイキュウショ</t>
    </rPh>
    <rPh sb="25" eb="26">
      <t>ハ</t>
    </rPh>
    <phoneticPr fontId="1"/>
  </si>
  <si>
    <t>２．支出簿へ入力</t>
    <rPh sb="2" eb="4">
      <t>シシュツ</t>
    </rPh>
    <rPh sb="4" eb="5">
      <t>ボ</t>
    </rPh>
    <rPh sb="6" eb="8">
      <t>ニュウリョク</t>
    </rPh>
    <phoneticPr fontId="1"/>
  </si>
  <si>
    <t>　　※セルを選択した後に右側の「▼」をクリックするとリストが開きます。</t>
    <rPh sb="6" eb="8">
      <t>センタク</t>
    </rPh>
    <rPh sb="10" eb="11">
      <t>アト</t>
    </rPh>
    <rPh sb="12" eb="14">
      <t>ミギガワ</t>
    </rPh>
    <rPh sb="30" eb="31">
      <t>ヒラ</t>
    </rPh>
    <phoneticPr fontId="1"/>
  </si>
  <si>
    <t>（１）このファイルの「支出簿」シート（画面下部に見出しがあります。）に入力してきます。</t>
    <rPh sb="11" eb="13">
      <t>シシュツ</t>
    </rPh>
    <rPh sb="13" eb="14">
      <t>ボ</t>
    </rPh>
    <rPh sb="19" eb="21">
      <t>ガメン</t>
    </rPh>
    <rPh sb="21" eb="23">
      <t>カブ</t>
    </rPh>
    <rPh sb="24" eb="26">
      <t>ミダ</t>
    </rPh>
    <rPh sb="35" eb="37">
      <t>ニュウリョク</t>
    </rPh>
    <phoneticPr fontId="1"/>
  </si>
  <si>
    <t>　①購入した物品（特にレシート等で何を買ったか分かりにくいものは一般的な名称にしておく）</t>
    <rPh sb="2" eb="4">
      <t>コウニュウ</t>
    </rPh>
    <rPh sb="6" eb="8">
      <t>ブッピン</t>
    </rPh>
    <rPh sb="9" eb="10">
      <t>トク</t>
    </rPh>
    <rPh sb="15" eb="16">
      <t>トウ</t>
    </rPh>
    <rPh sb="17" eb="18">
      <t>ナニ</t>
    </rPh>
    <rPh sb="19" eb="20">
      <t>カ</t>
    </rPh>
    <rPh sb="23" eb="24">
      <t>ワ</t>
    </rPh>
    <rPh sb="32" eb="35">
      <t>イッパンテキ</t>
    </rPh>
    <rPh sb="36" eb="38">
      <t>メイショウ</t>
    </rPh>
    <phoneticPr fontId="1"/>
  </si>
  <si>
    <t>　　（例）</t>
    <rPh sb="3" eb="4">
      <t>レイ</t>
    </rPh>
    <phoneticPr fontId="1"/>
  </si>
  <si>
    <t>　②どんな使い方をしたのか</t>
    <rPh sb="5" eb="6">
      <t>ツカ</t>
    </rPh>
    <rPh sb="7" eb="8">
      <t>カタ</t>
    </rPh>
    <phoneticPr fontId="1"/>
  </si>
  <si>
    <t>良い例</t>
    <rPh sb="0" eb="1">
      <t>ヨ</t>
    </rPh>
    <rPh sb="2" eb="3">
      <t>レイ</t>
    </rPh>
    <phoneticPr fontId="1"/>
  </si>
  <si>
    <t>確認が必要な例</t>
    <rPh sb="0" eb="2">
      <t>カクニン</t>
    </rPh>
    <rPh sb="3" eb="5">
      <t>ヒツヨウ</t>
    </rPh>
    <rPh sb="6" eb="7">
      <t>レイ</t>
    </rPh>
    <phoneticPr fontId="1"/>
  </si>
  <si>
    <t>ワークショップ用マジックペン×４グループ</t>
    <rPh sb="7" eb="8">
      <t>ヨウ</t>
    </rPh>
    <phoneticPr fontId="1"/>
  </si>
  <si>
    <t>文房具（具体的内容が分からない）</t>
    <rPh sb="0" eb="3">
      <t>ブンボウグ</t>
    </rPh>
    <rPh sb="4" eb="7">
      <t>グタイテキ</t>
    </rPh>
    <rPh sb="7" eb="9">
      <t>ナイヨウ</t>
    </rPh>
    <rPh sb="10" eb="11">
      <t>ワ</t>
    </rPh>
    <phoneticPr fontId="1"/>
  </si>
  <si>
    <t>事務用品（具体的内容が分からない）</t>
    <rPh sb="0" eb="2">
      <t>ジム</t>
    </rPh>
    <rPh sb="2" eb="4">
      <t>ヨウヒン</t>
    </rPh>
    <rPh sb="5" eb="8">
      <t>グタイテキ</t>
    </rPh>
    <rPh sb="8" eb="10">
      <t>ナイヨウ</t>
    </rPh>
    <rPh sb="11" eb="12">
      <t>ワ</t>
    </rPh>
    <phoneticPr fontId="1"/>
  </si>
  <si>
    <t>宛名シール（案内状２００枚送付用）</t>
    <rPh sb="0" eb="2">
      <t>アテナ</t>
    </rPh>
    <rPh sb="6" eb="9">
      <t>アンナイジョウ</t>
    </rPh>
    <rPh sb="12" eb="13">
      <t>マイ</t>
    </rPh>
    <rPh sb="13" eb="15">
      <t>ソウフ</t>
    </rPh>
    <rPh sb="15" eb="16">
      <t>ヨウ</t>
    </rPh>
    <phoneticPr fontId="1"/>
  </si>
  <si>
    <t>糸ハリス（釣りをしない人は分からない）</t>
    <rPh sb="0" eb="1">
      <t>イト</t>
    </rPh>
    <rPh sb="5" eb="6">
      <t>ツ</t>
    </rPh>
    <rPh sb="11" eb="12">
      <t>ヒト</t>
    </rPh>
    <rPh sb="13" eb="14">
      <t>ワ</t>
    </rPh>
    <phoneticPr fontId="1"/>
  </si>
  <si>
    <t>釣り糸（展示物設置用）</t>
    <rPh sb="0" eb="1">
      <t>ツ</t>
    </rPh>
    <rPh sb="2" eb="3">
      <t>イト</t>
    </rPh>
    <rPh sb="4" eb="7">
      <t>テンジブツ</t>
    </rPh>
    <rPh sb="7" eb="10">
      <t>セッチヨウ</t>
    </rPh>
    <phoneticPr fontId="1"/>
  </si>
  <si>
    <t>商品代（原則認められません）</t>
    <rPh sb="0" eb="3">
      <t>ショウヒンダイ</t>
    </rPh>
    <rPh sb="4" eb="6">
      <t>ゲンソク</t>
    </rPh>
    <rPh sb="6" eb="7">
      <t>ミト</t>
    </rPh>
    <phoneticPr fontId="1"/>
  </si>
  <si>
    <t>　①助成決定通知書の日付より前に執行した経費は助成対象外になります。</t>
    <rPh sb="2" eb="9">
      <t>ジョセイケッテイツウチショ</t>
    </rPh>
    <rPh sb="10" eb="12">
      <t>ヒヅケ</t>
    </rPh>
    <rPh sb="14" eb="15">
      <t>マエ</t>
    </rPh>
    <rPh sb="16" eb="18">
      <t>シッコウ</t>
    </rPh>
    <rPh sb="20" eb="22">
      <t>ケイヒ</t>
    </rPh>
    <rPh sb="23" eb="25">
      <t>ジョセイ</t>
    </rPh>
    <rPh sb="25" eb="28">
      <t>タイショウガイ</t>
    </rPh>
    <phoneticPr fontId="1"/>
  </si>
  <si>
    <t>　②事業実施後（イベント実施日を過ぎた日付）の経費は、聴き取りを行うことになります。</t>
    <rPh sb="2" eb="4">
      <t>ジギョウ</t>
    </rPh>
    <rPh sb="4" eb="6">
      <t>ジッシ</t>
    </rPh>
    <rPh sb="6" eb="7">
      <t>ゴ</t>
    </rPh>
    <rPh sb="12" eb="15">
      <t>ジッシビ</t>
    </rPh>
    <rPh sb="16" eb="17">
      <t>ス</t>
    </rPh>
    <rPh sb="19" eb="21">
      <t>ヒヅケ</t>
    </rPh>
    <rPh sb="23" eb="25">
      <t>ケイヒ</t>
    </rPh>
    <rPh sb="27" eb="28">
      <t>キ</t>
    </rPh>
    <rPh sb="29" eb="30">
      <t>ト</t>
    </rPh>
    <rPh sb="32" eb="33">
      <t>オコナ</t>
    </rPh>
    <phoneticPr fontId="1"/>
  </si>
  <si>
    <t>　②同一領収書に対象外経費がある場合は、その分を差し引いて入力し、その旨「備考」に</t>
    <rPh sb="2" eb="4">
      <t>ドウイツ</t>
    </rPh>
    <rPh sb="4" eb="7">
      <t>リョウシュウショ</t>
    </rPh>
    <rPh sb="8" eb="10">
      <t>タイショウ</t>
    </rPh>
    <rPh sb="10" eb="11">
      <t>ガイ</t>
    </rPh>
    <rPh sb="11" eb="13">
      <t>ケイヒ</t>
    </rPh>
    <rPh sb="16" eb="18">
      <t>バアイ</t>
    </rPh>
    <rPh sb="22" eb="23">
      <t>ブン</t>
    </rPh>
    <rPh sb="24" eb="25">
      <t>サ</t>
    </rPh>
    <rPh sb="26" eb="27">
      <t>ヒ</t>
    </rPh>
    <rPh sb="29" eb="31">
      <t>ニュウリョク</t>
    </rPh>
    <rPh sb="35" eb="36">
      <t>ムネ</t>
    </rPh>
    <rPh sb="37" eb="39">
      <t>ビコウ</t>
    </rPh>
    <phoneticPr fontId="1"/>
  </si>
  <si>
    <t>　　 記入をお願いします。</t>
    <rPh sb="3" eb="5">
      <t>キニュウ</t>
    </rPh>
    <rPh sb="7" eb="8">
      <t>ネガ</t>
    </rPh>
    <phoneticPr fontId="1"/>
  </si>
  <si>
    <t>講師謝金（複数いる場合分からない）</t>
    <rPh sb="0" eb="2">
      <t>コウシ</t>
    </rPh>
    <rPh sb="2" eb="4">
      <t>シャキン</t>
    </rPh>
    <rPh sb="5" eb="7">
      <t>フクスウ</t>
    </rPh>
    <rPh sb="9" eb="11">
      <t>バアイ</t>
    </rPh>
    <rPh sb="11" eb="12">
      <t>ワ</t>
    </rPh>
    <phoneticPr fontId="1"/>
  </si>
  <si>
    <t>◯◯氏謝金（２名以上いる場合）</t>
    <rPh sb="2" eb="3">
      <t>シ</t>
    </rPh>
    <rPh sb="3" eb="5">
      <t>シャキン</t>
    </rPh>
    <rPh sb="7" eb="8">
      <t>メイ</t>
    </rPh>
    <rPh sb="8" eb="10">
      <t>イジョウ</t>
    </rPh>
    <rPh sb="12" eb="14">
      <t>バアイ</t>
    </rPh>
    <phoneticPr fontId="1"/>
  </si>
  <si>
    <t>（１）このファイルの「計算表」シート（画面下部に見出しがあります。）に入力してきます。</t>
    <rPh sb="11" eb="14">
      <t>ケイサンヒョウ</t>
    </rPh>
    <rPh sb="19" eb="21">
      <t>ガメン</t>
    </rPh>
    <rPh sb="21" eb="23">
      <t>カブ</t>
    </rPh>
    <rPh sb="24" eb="26">
      <t>ミダ</t>
    </rPh>
    <rPh sb="35" eb="37">
      <t>ニュウリョク</t>
    </rPh>
    <phoneticPr fontId="1"/>
  </si>
  <si>
    <t>（２）最上段の「【ここに団体名を入力】支出簿」に団体名を入力してください。</t>
    <rPh sb="3" eb="6">
      <t>サイジョウダン</t>
    </rPh>
    <rPh sb="24" eb="27">
      <t>ダンタイメイ</t>
    </rPh>
    <rPh sb="28" eb="30">
      <t>ニュウリョク</t>
    </rPh>
    <phoneticPr fontId="1"/>
  </si>
  <si>
    <t>（３）領収書に振った番号を「番号」欄に入力します。</t>
    <rPh sb="3" eb="6">
      <t>リョウシュウショ</t>
    </rPh>
    <rPh sb="7" eb="8">
      <t>フ</t>
    </rPh>
    <rPh sb="10" eb="12">
      <t>バンゴウ</t>
    </rPh>
    <rPh sb="14" eb="16">
      <t>バンゴウ</t>
    </rPh>
    <rPh sb="17" eb="18">
      <t>ラン</t>
    </rPh>
    <rPh sb="19" eb="21">
      <t>ニュウリョク</t>
    </rPh>
    <phoneticPr fontId="1"/>
  </si>
  <si>
    <t>（４）領収書の使用目的から「支出項目」を選びます。</t>
    <rPh sb="3" eb="6">
      <t>リョウシュウショ</t>
    </rPh>
    <rPh sb="7" eb="9">
      <t>シヨウ</t>
    </rPh>
    <rPh sb="9" eb="11">
      <t>モクテキ</t>
    </rPh>
    <rPh sb="14" eb="16">
      <t>シシュツ</t>
    </rPh>
    <rPh sb="16" eb="18">
      <t>コウモク</t>
    </rPh>
    <rPh sb="20" eb="21">
      <t>エラ</t>
    </rPh>
    <phoneticPr fontId="1"/>
  </si>
  <si>
    <t>（６）「日付」欄に領収書に記入された日付を入力します。</t>
    <rPh sb="4" eb="6">
      <t>ヒヅケ</t>
    </rPh>
    <rPh sb="7" eb="8">
      <t>ラン</t>
    </rPh>
    <rPh sb="9" eb="12">
      <t>リョウシュウショ</t>
    </rPh>
    <rPh sb="13" eb="15">
      <t>キニュウ</t>
    </rPh>
    <rPh sb="18" eb="20">
      <t>ヒヅケ</t>
    </rPh>
    <rPh sb="21" eb="23">
      <t>ニュウリョク</t>
    </rPh>
    <phoneticPr fontId="1"/>
  </si>
  <si>
    <t>（７）「金額」欄に金額を入力します。</t>
    <rPh sb="4" eb="6">
      <t>キンガク</t>
    </rPh>
    <rPh sb="7" eb="8">
      <t>ラン</t>
    </rPh>
    <rPh sb="9" eb="11">
      <t>キンガク</t>
    </rPh>
    <rPh sb="12" eb="14">
      <t>ニュウリョク</t>
    </rPh>
    <phoneticPr fontId="1"/>
  </si>
  <si>
    <t>　　※「支出簿」シートを見ながら入力します。</t>
    <rPh sb="4" eb="6">
      <t>シシュツ</t>
    </rPh>
    <rPh sb="6" eb="7">
      <t>ボ</t>
    </rPh>
    <rPh sb="12" eb="13">
      <t>ミ</t>
    </rPh>
    <rPh sb="16" eb="18">
      <t>ニュウリョク</t>
    </rPh>
    <phoneticPr fontId="1"/>
  </si>
  <si>
    <t>④助成金額（最終）</t>
    <rPh sb="1" eb="3">
      <t>ジョセイ</t>
    </rPh>
    <rPh sb="3" eb="5">
      <t>キンガク</t>
    </rPh>
    <rPh sb="6" eb="8">
      <t>サイシュウ</t>
    </rPh>
    <phoneticPr fontId="1"/>
  </si>
  <si>
    <t>⑤自己負担額</t>
    <rPh sb="1" eb="3">
      <t>ジコ</t>
    </rPh>
    <rPh sb="3" eb="6">
      <t>フタンガク</t>
    </rPh>
    <phoneticPr fontId="1"/>
  </si>
  <si>
    <t>摘要（支払い先、内容等）</t>
    <rPh sb="0" eb="2">
      <t>テキヨウ</t>
    </rPh>
    <rPh sb="3" eb="5">
      <t>シハラ</t>
    </rPh>
    <rPh sb="6" eb="7">
      <t>サキ</t>
    </rPh>
    <rPh sb="8" eb="10">
      <t>ナイヨウ</t>
    </rPh>
    <rPh sb="10" eb="11">
      <t>トウ</t>
    </rPh>
    <phoneticPr fontId="1"/>
  </si>
  <si>
    <t>１．旅費一覧</t>
    <rPh sb="2" eb="4">
      <t>リョヒ</t>
    </rPh>
    <rPh sb="4" eb="6">
      <t>イチラン</t>
    </rPh>
    <phoneticPr fontId="1"/>
  </si>
  <si>
    <t>支払日</t>
    <rPh sb="0" eb="3">
      <t>シハライビ</t>
    </rPh>
    <phoneticPr fontId="1"/>
  </si>
  <si>
    <t>支払額</t>
    <rPh sb="0" eb="2">
      <t>シハラ</t>
    </rPh>
    <rPh sb="2" eb="3">
      <t>ガク</t>
    </rPh>
    <phoneticPr fontId="1"/>
  </si>
  <si>
    <t>支払額</t>
    <rPh sb="0" eb="2">
      <t>シハライ</t>
    </rPh>
    <rPh sb="2" eb="3">
      <t>ガク</t>
    </rPh>
    <phoneticPr fontId="1"/>
  </si>
  <si>
    <t>２．謝金一覧</t>
    <rPh sb="2" eb="4">
      <t>シャキン</t>
    </rPh>
    <rPh sb="4" eb="6">
      <t>イチラン</t>
    </rPh>
    <phoneticPr fontId="1"/>
  </si>
  <si>
    <t>３．使用料及び賃借料一覧</t>
    <rPh sb="2" eb="4">
      <t>シヨウ</t>
    </rPh>
    <rPh sb="4" eb="5">
      <t>リョウ</t>
    </rPh>
    <rPh sb="5" eb="6">
      <t>オヨ</t>
    </rPh>
    <rPh sb="7" eb="10">
      <t>チンシャクリョウ</t>
    </rPh>
    <rPh sb="10" eb="12">
      <t>イチラン</t>
    </rPh>
    <phoneticPr fontId="1"/>
  </si>
  <si>
    <t>　（１）消耗品費</t>
    <rPh sb="4" eb="7">
      <t>ショウモウヒン</t>
    </rPh>
    <rPh sb="7" eb="8">
      <t>ヒ</t>
    </rPh>
    <phoneticPr fontId="1"/>
  </si>
  <si>
    <t>　（２）印刷製本費</t>
    <rPh sb="4" eb="6">
      <t>インサツ</t>
    </rPh>
    <rPh sb="6" eb="8">
      <t>セイホン</t>
    </rPh>
    <rPh sb="8" eb="9">
      <t>ヒ</t>
    </rPh>
    <phoneticPr fontId="1"/>
  </si>
  <si>
    <t>この場合、レシート（購入明細）を添付する。</t>
    <rPh sb="2" eb="4">
      <t>バアイ</t>
    </rPh>
    <rPh sb="10" eb="12">
      <t>コウニュウ</t>
    </rPh>
    <rPh sb="12" eb="14">
      <t>メイサイ</t>
    </rPh>
    <rPh sb="16" eb="18">
      <t>テンプ</t>
    </rPh>
    <phoneticPr fontId="1"/>
  </si>
  <si>
    <t>（６）支出項目毎に仕切り用紙を入れる。</t>
    <rPh sb="3" eb="5">
      <t>シシュツ</t>
    </rPh>
    <rPh sb="5" eb="7">
      <t>コウモク</t>
    </rPh>
    <rPh sb="7" eb="8">
      <t>ゴト</t>
    </rPh>
    <rPh sb="9" eb="11">
      <t>シキ</t>
    </rPh>
    <rPh sb="12" eb="14">
      <t>ヨウシ</t>
    </rPh>
    <rPh sb="15" eb="16">
      <t>イ</t>
    </rPh>
    <phoneticPr fontId="1"/>
  </si>
  <si>
    <t>（５）「摘要」欄に物品名・用途などを具体的に入力してください。</t>
    <rPh sb="4" eb="6">
      <t>テキヨウ</t>
    </rPh>
    <rPh sb="7" eb="8">
      <t>ラン</t>
    </rPh>
    <rPh sb="9" eb="11">
      <t>ブッピン</t>
    </rPh>
    <rPh sb="11" eb="12">
      <t>メイ</t>
    </rPh>
    <rPh sb="13" eb="15">
      <t>ヨウト</t>
    </rPh>
    <rPh sb="18" eb="21">
      <t>グタイテキ</t>
    </rPh>
    <rPh sb="22" eb="24">
      <t>ニュウリョク</t>
    </rPh>
    <phoneticPr fontId="1"/>
  </si>
  <si>
    <t>　③消耗品の掛け買い（後払い）は認められません。</t>
    <rPh sb="2" eb="4">
      <t>ショウモウ</t>
    </rPh>
    <rPh sb="4" eb="5">
      <t>ヒン</t>
    </rPh>
    <rPh sb="6" eb="7">
      <t>カ</t>
    </rPh>
    <rPh sb="8" eb="9">
      <t>ガ</t>
    </rPh>
    <rPh sb="11" eb="13">
      <t>アトバラ</t>
    </rPh>
    <rPh sb="16" eb="17">
      <t>ミト</t>
    </rPh>
    <phoneticPr fontId="1"/>
  </si>
  <si>
    <t>４．仕切り用紙</t>
    <rPh sb="2" eb="4">
      <t>シキ</t>
    </rPh>
    <rPh sb="5" eb="7">
      <t>ヨウシ</t>
    </rPh>
    <phoneticPr fontId="1"/>
  </si>
  <si>
    <t>（１）基本的に入力しなくてもデータが入るようになっています。</t>
    <rPh sb="3" eb="6">
      <t>キホンテキ</t>
    </rPh>
    <rPh sb="7" eb="9">
      <t>ニュウリョク</t>
    </rPh>
    <rPh sb="18" eb="19">
      <t>ハイ</t>
    </rPh>
    <phoneticPr fontId="1"/>
  </si>
  <si>
    <t>（２）プリントアウトして証憑書類と一緒に提出をお願いします。</t>
    <rPh sb="12" eb="14">
      <t>ショウヒョウ</t>
    </rPh>
    <rPh sb="14" eb="16">
      <t>ショルイ</t>
    </rPh>
    <rPh sb="17" eb="19">
      <t>イッショ</t>
    </rPh>
    <rPh sb="20" eb="22">
      <t>テイシュツ</t>
    </rPh>
    <rPh sb="24" eb="25">
      <t>ネガ</t>
    </rPh>
    <phoneticPr fontId="1"/>
  </si>
  <si>
    <t>（３）証憑書類のファイリング方法は事務マニュアル8ページを参照してください。</t>
    <rPh sb="3" eb="5">
      <t>ショウヒョウ</t>
    </rPh>
    <rPh sb="5" eb="7">
      <t>ショルイ</t>
    </rPh>
    <rPh sb="14" eb="16">
      <t>ホウホウ</t>
    </rPh>
    <rPh sb="17" eb="19">
      <t>ジム</t>
    </rPh>
    <rPh sb="29" eb="31">
      <t>サンショウ</t>
    </rPh>
    <phoneticPr fontId="1"/>
  </si>
  <si>
    <t>座間味－那覇　船代金</t>
    <rPh sb="0" eb="3">
      <t>ザマミ</t>
    </rPh>
    <rPh sb="4" eb="6">
      <t>ナハ</t>
    </rPh>
    <rPh sb="7" eb="8">
      <t>フネ</t>
    </rPh>
    <rPh sb="8" eb="10">
      <t>ダイキン</t>
    </rPh>
    <phoneticPr fontId="1"/>
  </si>
  <si>
    <t>講師宿泊費</t>
    <rPh sb="0" eb="2">
      <t>コウシ</t>
    </rPh>
    <rPh sb="2" eb="5">
      <t>シュクハクヒ</t>
    </rPh>
    <phoneticPr fontId="1"/>
  </si>
  <si>
    <t>講師駐車場料金</t>
    <rPh sb="0" eb="2">
      <t>コウシ</t>
    </rPh>
    <rPh sb="2" eb="5">
      <t>チュウシャジョウ</t>
    </rPh>
    <rPh sb="5" eb="7">
      <t>リョウキン</t>
    </rPh>
    <phoneticPr fontId="1"/>
  </si>
  <si>
    <t>会場使用料（座間味）</t>
    <rPh sb="0" eb="5">
      <t>カイジョウシヨウリョウ</t>
    </rPh>
    <rPh sb="6" eb="9">
      <t>ザマミ</t>
    </rPh>
    <phoneticPr fontId="1"/>
  </si>
  <si>
    <t>ゴミ運搬用レンタカー</t>
    <rPh sb="2" eb="5">
      <t>ウンパンヨウ</t>
    </rPh>
    <phoneticPr fontId="1"/>
  </si>
  <si>
    <t>ワークショップ及び展示に使用</t>
    <rPh sb="7" eb="8">
      <t>オヨ</t>
    </rPh>
    <rPh sb="9" eb="11">
      <t>テンジ</t>
    </rPh>
    <rPh sb="12" eb="14">
      <t>シヨウ</t>
    </rPh>
    <phoneticPr fontId="1"/>
  </si>
  <si>
    <t>切手（展示会案内用）</t>
    <rPh sb="0" eb="2">
      <t>キッテ</t>
    </rPh>
    <rPh sb="3" eb="6">
      <t>テンジカイ</t>
    </rPh>
    <rPh sb="6" eb="8">
      <t>アンナイ</t>
    </rPh>
    <rPh sb="8" eb="9">
      <t>ヨウ</t>
    </rPh>
    <phoneticPr fontId="1"/>
  </si>
  <si>
    <t>６．その他</t>
    <rPh sb="4" eb="5">
      <t>タ</t>
    </rPh>
    <phoneticPr fontId="1"/>
  </si>
  <si>
    <t>③切り捨て金額（千円未満）</t>
    <rPh sb="1" eb="2">
      <t>キ</t>
    </rPh>
    <rPh sb="3" eb="4">
      <t>ス</t>
    </rPh>
    <rPh sb="5" eb="6">
      <t>キン</t>
    </rPh>
    <rPh sb="6" eb="7">
      <t>ガク</t>
    </rPh>
    <rPh sb="8" eb="9">
      <t>セン</t>
    </rPh>
    <rPh sb="9" eb="12">
      <t>エンミマン</t>
    </rPh>
    <phoneticPr fontId="1"/>
  </si>
  <si>
    <t>【ここに団体名を入力】</t>
    <rPh sb="4" eb="6">
      <t>ダンタイ</t>
    </rPh>
    <rPh sb="6" eb="7">
      <t>メイ</t>
    </rPh>
    <rPh sb="8" eb="10">
      <t>ニュウリョク</t>
    </rPh>
    <phoneticPr fontId="1"/>
  </si>
  <si>
    <t>支出簿</t>
    <rPh sb="0" eb="2">
      <t>シシュツ</t>
    </rPh>
    <rPh sb="2" eb="3">
      <t>ボ</t>
    </rPh>
    <phoneticPr fontId="1"/>
  </si>
  <si>
    <t>助成金額計算表</t>
    <rPh sb="0" eb="2">
      <t>ジョセイ</t>
    </rPh>
    <rPh sb="2" eb="4">
      <t>キンガク</t>
    </rPh>
    <rPh sb="4" eb="7">
      <t>ケイサンヒョウ</t>
    </rPh>
    <phoneticPr fontId="1"/>
  </si>
  <si>
    <t>３．助成金額計算表へ入力</t>
    <rPh sb="2" eb="4">
      <t>ジョセイ</t>
    </rPh>
    <rPh sb="4" eb="6">
      <t>キンガク</t>
    </rPh>
    <rPh sb="6" eb="9">
      <t>ケイサンヒョウ</t>
    </rPh>
    <rPh sb="10" eb="12">
      <t>ニュウリョク</t>
    </rPh>
    <phoneticPr fontId="1"/>
  </si>
  <si>
    <t>（２）「番号」欄（黄色のセル）のみ入力します。</t>
    <rPh sb="4" eb="6">
      <t>バンゴウ</t>
    </rPh>
    <rPh sb="7" eb="8">
      <t>ラン</t>
    </rPh>
    <rPh sb="9" eb="11">
      <t>キイロ</t>
    </rPh>
    <rPh sb="17" eb="19">
      <t>ニュウリョク</t>
    </rPh>
    <phoneticPr fontId="1"/>
  </si>
  <si>
    <t>（３）それぞれの支出項目に該当している番号を入力します。</t>
    <rPh sb="8" eb="10">
      <t>シシュツ</t>
    </rPh>
    <rPh sb="10" eb="12">
      <t>コウモク</t>
    </rPh>
    <rPh sb="13" eb="15">
      <t>ガイトウ</t>
    </rPh>
    <rPh sb="19" eb="21">
      <t>バンゴウ</t>
    </rPh>
    <rPh sb="22" eb="24">
      <t>ニュウリョク</t>
    </rPh>
    <phoneticPr fontId="1"/>
  </si>
  <si>
    <t>（４）全て入力するとシート下部に必要な数字が自動計算で出ます。</t>
    <rPh sb="3" eb="4">
      <t>スベ</t>
    </rPh>
    <rPh sb="5" eb="7">
      <t>ニュウリョク</t>
    </rPh>
    <rPh sb="13" eb="15">
      <t>カブ</t>
    </rPh>
    <rPh sb="16" eb="18">
      <t>ヒツヨウ</t>
    </rPh>
    <rPh sb="19" eb="21">
      <t>スウジ</t>
    </rPh>
    <rPh sb="22" eb="24">
      <t>ジドウ</t>
    </rPh>
    <rPh sb="24" eb="26">
      <t>ケイサン</t>
    </rPh>
    <rPh sb="27" eb="28">
      <t>デ</t>
    </rPh>
    <phoneticPr fontId="1"/>
  </si>
  <si>
    <t>　　　上記シートは支出項目でソートできますので、ソート後に番号をコピー＆ペーストすると楽。</t>
    <rPh sb="3" eb="5">
      <t>ジョウキ</t>
    </rPh>
    <rPh sb="9" eb="11">
      <t>シシュツ</t>
    </rPh>
    <rPh sb="11" eb="13">
      <t>コウモク</t>
    </rPh>
    <rPh sb="27" eb="28">
      <t>ゴ</t>
    </rPh>
    <rPh sb="29" eb="31">
      <t>バンゴウ</t>
    </rPh>
    <rPh sb="43" eb="44">
      <t>ラク</t>
    </rPh>
    <phoneticPr fontId="1"/>
  </si>
  <si>
    <t>（２）番号は領収書又は余白に直接書き込む、又は付せん等に番号を書き、それを貼るなど。</t>
    <rPh sb="3" eb="5">
      <t>バンゴウ</t>
    </rPh>
    <rPh sb="6" eb="9">
      <t>リョウシュウショ</t>
    </rPh>
    <rPh sb="9" eb="10">
      <t>マタ</t>
    </rPh>
    <rPh sb="11" eb="13">
      <t>ヨハク</t>
    </rPh>
    <rPh sb="14" eb="16">
      <t>チョクセツ</t>
    </rPh>
    <rPh sb="16" eb="17">
      <t>カ</t>
    </rPh>
    <rPh sb="18" eb="19">
      <t>コ</t>
    </rPh>
    <rPh sb="21" eb="22">
      <t>マタ</t>
    </rPh>
    <rPh sb="23" eb="24">
      <t>フ</t>
    </rPh>
    <rPh sb="26" eb="27">
      <t>トウ</t>
    </rPh>
    <rPh sb="28" eb="30">
      <t>バンゴウ</t>
    </rPh>
    <rPh sb="31" eb="32">
      <t>カ</t>
    </rPh>
    <rPh sb="37" eb="38">
      <t>ハ</t>
    </rPh>
    <phoneticPr fontId="1"/>
  </si>
  <si>
    <t>　①対象経費の金額を入力してください。※対象外の経費（食糧費等）は入れないでください。</t>
    <rPh sb="2" eb="4">
      <t>タイショウ</t>
    </rPh>
    <rPh sb="4" eb="6">
      <t>ケイヒ</t>
    </rPh>
    <rPh sb="7" eb="9">
      <t>キンガク</t>
    </rPh>
    <rPh sb="10" eb="12">
      <t>ニュウリョク</t>
    </rPh>
    <rPh sb="20" eb="23">
      <t>タイショウガイ</t>
    </rPh>
    <rPh sb="24" eb="26">
      <t>ケイヒ</t>
    </rPh>
    <rPh sb="27" eb="30">
      <t>ショクリョウヒ</t>
    </rPh>
    <rPh sb="30" eb="31">
      <t>トウ</t>
    </rPh>
    <rPh sb="33" eb="34">
      <t>イ</t>
    </rPh>
    <phoneticPr fontId="1"/>
  </si>
  <si>
    <t>講師A</t>
    <rPh sb="0" eb="2">
      <t>コウシ</t>
    </rPh>
    <phoneticPr fontId="1"/>
  </si>
  <si>
    <t>講師B</t>
    <rPh sb="0" eb="2">
      <t>コウシ</t>
    </rPh>
    <phoneticPr fontId="1"/>
  </si>
  <si>
    <t>②助成金額（補正前）　（①×90%）※45万円上限</t>
    <rPh sb="1" eb="3">
      <t>ジョセイ</t>
    </rPh>
    <rPh sb="3" eb="5">
      <t>キンガク</t>
    </rPh>
    <rPh sb="6" eb="8">
      <t>ホセイ</t>
    </rPh>
    <rPh sb="8" eb="9">
      <t>マエ</t>
    </rPh>
    <rPh sb="21" eb="23">
      <t>マンエン</t>
    </rPh>
    <rPh sb="23" eb="25">
      <t>ジョウゲン</t>
    </rPh>
    <phoneticPr fontId="1"/>
  </si>
  <si>
    <t>音響設置・オペレーター代</t>
    <rPh sb="0" eb="2">
      <t>オンキョウ</t>
    </rPh>
    <rPh sb="2" eb="4">
      <t>セッチ</t>
    </rPh>
    <rPh sb="11" eb="1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</si>
</sst>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明朝"/>
      <family val="1"/>
      <charset val="128"/>
    </font>
    <font>
      <sz val="6"/>
      <name val="ＭＳ Ｐゴシック"/>
      <family val="3"/>
      <charset val="128"/>
      <scheme val="minor"/>
    </font>
    <font>
      <b/>
      <sz val="14"/>
      <color theme="1"/>
      <name val="ＭＳ 明朝"/>
      <family val="1"/>
      <charset val="128"/>
    </font>
    <font>
      <b/>
      <sz val="12"/>
      <color theme="1"/>
      <name val="ＭＳ 明朝"/>
      <family val="1"/>
      <charset val="128"/>
    </font>
    <font>
      <sz val="11"/>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3" fontId="0" fillId="0" borderId="0" xfId="0" applyNumberFormat="1">
      <alignment vertical="center"/>
    </xf>
    <xf numFmtId="0" fontId="0" fillId="0" borderId="1" xfId="0" applyBorder="1">
      <alignment vertical="center"/>
    </xf>
    <xf numFmtId="56" fontId="0" fillId="0" borderId="1" xfId="0" applyNumberFormat="1" applyBorder="1">
      <alignment vertical="center"/>
    </xf>
    <xf numFmtId="3" fontId="0" fillId="0" borderId="1" xfId="0" applyNumberFormat="1" applyBorder="1">
      <alignment vertical="center"/>
    </xf>
    <xf numFmtId="176" fontId="0" fillId="0" borderId="1" xfId="0" applyNumberFormat="1" applyBorder="1">
      <alignment vertical="center"/>
    </xf>
    <xf numFmtId="0" fontId="0" fillId="4" borderId="1" xfId="0" applyFill="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5" fillId="0" borderId="0" xfId="0" applyFont="1" applyAlignment="1"/>
    <xf numFmtId="0" fontId="5" fillId="0" borderId="1" xfId="0" applyFont="1" applyBorder="1" applyAlignment="1">
      <alignment horizontal="center" vertical="center"/>
    </xf>
    <xf numFmtId="0" fontId="8" fillId="0" borderId="1" xfId="0" applyFont="1" applyBorder="1" applyAlignment="1">
      <alignment horizontal="left" vertical="center"/>
    </xf>
    <xf numFmtId="38" fontId="5" fillId="0" borderId="1" xfId="1" applyFont="1" applyBorder="1" applyAlignment="1">
      <alignment horizontal="right" vertical="center"/>
    </xf>
    <xf numFmtId="0" fontId="5" fillId="0" borderId="0" xfId="0" applyFont="1" applyAlignment="1">
      <alignment horizontal="left" vertical="center"/>
    </xf>
    <xf numFmtId="38" fontId="5" fillId="0" borderId="1" xfId="0" applyNumberFormat="1" applyFont="1" applyBorder="1" applyAlignment="1">
      <alignment horizontal="right" vertical="center"/>
    </xf>
    <xf numFmtId="38" fontId="5" fillId="0" borderId="0" xfId="1" applyFont="1" applyAlignment="1">
      <alignment horizontal="right" vertical="center"/>
    </xf>
    <xf numFmtId="0" fontId="8" fillId="0" borderId="2" xfId="0" applyFont="1" applyBorder="1" applyAlignment="1">
      <alignment horizontal="left" vertical="center"/>
    </xf>
    <xf numFmtId="38" fontId="8" fillId="0" borderId="2" xfId="1" applyFont="1" applyBorder="1" applyAlignment="1">
      <alignment horizontal="right" vertical="center"/>
    </xf>
    <xf numFmtId="0" fontId="8" fillId="0" borderId="0" xfId="0" applyFont="1" applyAlignment="1">
      <alignment horizontal="left" vertical="center"/>
    </xf>
    <xf numFmtId="0" fontId="5" fillId="0" borderId="3" xfId="0" applyFont="1" applyBorder="1" applyAlignment="1">
      <alignment horizontal="left" vertical="center"/>
    </xf>
    <xf numFmtId="38" fontId="5" fillId="0" borderId="3" xfId="1" applyFont="1" applyBorder="1" applyAlignment="1">
      <alignment horizontal="right" vertical="center"/>
    </xf>
    <xf numFmtId="0" fontId="9" fillId="0" borderId="3" xfId="0" applyFont="1" applyBorder="1" applyAlignment="1">
      <alignment horizontal="left" vertical="top" shrinkToFit="1"/>
    </xf>
    <xf numFmtId="0" fontId="9" fillId="0" borderId="3" xfId="0" applyFont="1" applyBorder="1" applyAlignment="1">
      <alignment horizontal="left" vertical="center"/>
    </xf>
    <xf numFmtId="0" fontId="8" fillId="0" borderId="1" xfId="0" applyFont="1" applyBorder="1" applyAlignment="1">
      <alignment horizontal="center" vertical="center"/>
    </xf>
    <xf numFmtId="38" fontId="8" fillId="0" borderId="1" xfId="0" applyNumberFormat="1" applyFont="1" applyBorder="1" applyAlignment="1">
      <alignment horizontal="right" vertical="center"/>
    </xf>
    <xf numFmtId="38" fontId="5" fillId="0" borderId="0" xfId="1" applyFont="1" applyAlignment="1">
      <alignment horizontal="right"/>
    </xf>
    <xf numFmtId="38" fontId="5" fillId="0" borderId="1" xfId="1" applyFont="1" applyFill="1" applyBorder="1" applyAlignment="1">
      <alignment horizontal="right" vertical="center"/>
    </xf>
    <xf numFmtId="0" fontId="5" fillId="0" borderId="1" xfId="0" applyFont="1" applyBorder="1" applyAlignment="1">
      <alignment horizontal="left" vertical="center"/>
    </xf>
    <xf numFmtId="38" fontId="5" fillId="0" borderId="4" xfId="1" applyFont="1" applyBorder="1" applyAlignment="1">
      <alignment horizontal="right" vertical="center"/>
    </xf>
    <xf numFmtId="0" fontId="10" fillId="0" borderId="0" xfId="0" applyFont="1">
      <alignment vertical="center"/>
    </xf>
    <xf numFmtId="0" fontId="3" fillId="0" borderId="0" xfId="0" applyFont="1">
      <alignment vertical="center"/>
    </xf>
    <xf numFmtId="0" fontId="11" fillId="6" borderId="1" xfId="0" applyFont="1" applyFill="1" applyBorder="1" applyAlignment="1">
      <alignment horizontal="center" vertical="center"/>
    </xf>
    <xf numFmtId="0" fontId="11" fillId="0" borderId="1" xfId="0" applyFont="1" applyBorder="1">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4" fillId="0" borderId="1" xfId="0" applyFont="1" applyBorder="1" applyAlignment="1">
      <alignment horizontal="center" vertical="center"/>
    </xf>
    <xf numFmtId="0" fontId="15" fillId="0" borderId="1" xfId="0" applyFont="1" applyBorder="1">
      <alignment vertical="center"/>
    </xf>
    <xf numFmtId="56" fontId="15" fillId="0" borderId="1" xfId="0" applyNumberFormat="1" applyFont="1" applyBorder="1">
      <alignment vertical="center"/>
    </xf>
    <xf numFmtId="3" fontId="15" fillId="0" borderId="1" xfId="0" applyNumberFormat="1" applyFont="1" applyBorder="1">
      <alignment vertical="center"/>
    </xf>
    <xf numFmtId="177" fontId="15" fillId="0" borderId="1" xfId="0" applyNumberFormat="1" applyFont="1" applyBorder="1">
      <alignment vertical="center"/>
    </xf>
    <xf numFmtId="0" fontId="3" fillId="0" borderId="0" xfId="0" applyFont="1" applyAlignment="1">
      <alignment horizontal="right"/>
    </xf>
    <xf numFmtId="0" fontId="15" fillId="0" borderId="1" xfId="0" applyFont="1" applyBorder="1" applyAlignment="1">
      <alignment vertical="center" wrapText="1"/>
    </xf>
    <xf numFmtId="0" fontId="4" fillId="0" borderId="0" xfId="0" applyFont="1" applyAlignment="1">
      <alignment horizontal="center" vertical="center"/>
    </xf>
    <xf numFmtId="0" fontId="0" fillId="3" borderId="1" xfId="0" applyFill="1" applyBorder="1" applyProtection="1">
      <alignment vertical="center"/>
      <protection locked="0"/>
    </xf>
    <xf numFmtId="0" fontId="4" fillId="0" borderId="0" xfId="0" applyFont="1">
      <alignment vertical="center"/>
    </xf>
    <xf numFmtId="0" fontId="3" fillId="0" borderId="0" xfId="0" applyFont="1" applyProtection="1">
      <alignment vertical="center"/>
      <protection locked="0"/>
    </xf>
    <xf numFmtId="0" fontId="4" fillId="0" borderId="0" xfId="0" applyFont="1" applyAlignment="1" applyProtection="1">
      <alignment vertical="center" wrapText="1"/>
      <protection locked="0"/>
    </xf>
    <xf numFmtId="56" fontId="0" fillId="3" borderId="1" xfId="0" applyNumberFormat="1" applyFill="1" applyBorder="1" applyProtection="1">
      <alignment vertical="center"/>
      <protection locked="0"/>
    </xf>
    <xf numFmtId="3" fontId="0" fillId="3" borderId="1" xfId="0" applyNumberFormat="1" applyFill="1" applyBorder="1" applyProtection="1">
      <alignment vertical="center"/>
      <protection locked="0"/>
    </xf>
    <xf numFmtId="0" fontId="0" fillId="0" borderId="1" xfId="0" applyBorder="1" applyProtection="1">
      <alignment vertical="center"/>
      <protection locked="0"/>
    </xf>
    <xf numFmtId="3" fontId="0" fillId="0" borderId="1" xfId="0" applyNumberFormat="1" applyBorder="1" applyProtection="1">
      <alignment vertical="center"/>
      <protection locked="0"/>
    </xf>
    <xf numFmtId="0" fontId="0" fillId="5" borderId="1"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3" fillId="0" borderId="0" xfId="0" applyFont="1" applyAlignment="1">
      <alignment horizontal="center" vertical="center"/>
    </xf>
    <xf numFmtId="0" fontId="7" fillId="0" borderId="0" xfId="0" applyFont="1" applyAlignment="1">
      <alignment horizontal="center"/>
    </xf>
    <xf numFmtId="0" fontId="1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3"/>
  <sheetViews>
    <sheetView showGridLines="0" view="pageBreakPreview" topLeftCell="A22" zoomScaleNormal="100" zoomScaleSheetLayoutView="100" workbookViewId="0">
      <selection activeCell="E20" sqref="E20"/>
    </sheetView>
  </sheetViews>
  <sheetFormatPr defaultRowHeight="13.5" x14ac:dyDescent="0.15"/>
  <cols>
    <col min="2" max="2" width="37" bestFit="1" customWidth="1"/>
    <col min="3" max="3" width="42.25" bestFit="1" customWidth="1"/>
  </cols>
  <sheetData>
    <row r="1" spans="1:1" ht="18.75" x14ac:dyDescent="0.15">
      <c r="A1" s="34" t="s">
        <v>52</v>
      </c>
    </row>
    <row r="3" spans="1:1" s="30" customFormat="1" ht="17.25" x14ac:dyDescent="0.15">
      <c r="A3" s="33" t="s">
        <v>58</v>
      </c>
    </row>
    <row r="4" spans="1:1" s="29" customFormat="1" ht="14.25" x14ac:dyDescent="0.15">
      <c r="A4" s="29" t="s">
        <v>53</v>
      </c>
    </row>
    <row r="5" spans="1:1" s="29" customFormat="1" ht="14.25" x14ac:dyDescent="0.15">
      <c r="A5" s="29" t="s">
        <v>124</v>
      </c>
    </row>
    <row r="6" spans="1:1" s="29" customFormat="1" ht="14.25" x14ac:dyDescent="0.15">
      <c r="A6" s="29" t="s">
        <v>54</v>
      </c>
    </row>
    <row r="7" spans="1:1" s="29" customFormat="1" ht="14.25" x14ac:dyDescent="0.15">
      <c r="A7" s="29" t="s">
        <v>55</v>
      </c>
    </row>
    <row r="8" spans="1:1" s="29" customFormat="1" ht="14.25" x14ac:dyDescent="0.15">
      <c r="A8" s="29" t="s">
        <v>57</v>
      </c>
    </row>
    <row r="9" spans="1:1" s="29" customFormat="1" ht="14.25" x14ac:dyDescent="0.15">
      <c r="A9" s="29" t="s">
        <v>56</v>
      </c>
    </row>
    <row r="10" spans="1:1" s="29" customFormat="1" ht="14.25" x14ac:dyDescent="0.15">
      <c r="A10" s="29" t="s">
        <v>59</v>
      </c>
    </row>
    <row r="11" spans="1:1" s="29" customFormat="1" ht="14.25" x14ac:dyDescent="0.15">
      <c r="A11" s="29" t="s">
        <v>100</v>
      </c>
    </row>
    <row r="12" spans="1:1" s="29" customFormat="1" ht="14.25" x14ac:dyDescent="0.15"/>
    <row r="13" spans="1:1" s="29" customFormat="1" ht="14.25" x14ac:dyDescent="0.15"/>
    <row r="14" spans="1:1" s="30" customFormat="1" ht="17.25" x14ac:dyDescent="0.15">
      <c r="A14" s="33" t="s">
        <v>60</v>
      </c>
    </row>
    <row r="15" spans="1:1" s="29" customFormat="1" ht="15" customHeight="1" x14ac:dyDescent="0.15">
      <c r="A15" s="29" t="s">
        <v>62</v>
      </c>
    </row>
    <row r="16" spans="1:1" s="29" customFormat="1" ht="15" customHeight="1" x14ac:dyDescent="0.15">
      <c r="A16" s="29" t="s">
        <v>82</v>
      </c>
    </row>
    <row r="17" spans="1:3" s="29" customFormat="1" ht="15" customHeight="1" x14ac:dyDescent="0.15">
      <c r="A17" s="29" t="s">
        <v>83</v>
      </c>
    </row>
    <row r="18" spans="1:3" s="29" customFormat="1" ht="15" customHeight="1" x14ac:dyDescent="0.15">
      <c r="A18" s="29" t="s">
        <v>84</v>
      </c>
    </row>
    <row r="19" spans="1:3" s="29" customFormat="1" ht="15" customHeight="1" x14ac:dyDescent="0.15">
      <c r="A19" s="29" t="s">
        <v>61</v>
      </c>
    </row>
    <row r="20" spans="1:3" s="29" customFormat="1" ht="15" customHeight="1" x14ac:dyDescent="0.15">
      <c r="A20" s="29" t="s">
        <v>101</v>
      </c>
    </row>
    <row r="21" spans="1:3" s="29" customFormat="1" ht="15" customHeight="1" x14ac:dyDescent="0.15">
      <c r="A21" s="29" t="s">
        <v>63</v>
      </c>
    </row>
    <row r="22" spans="1:3" s="29" customFormat="1" ht="15" customHeight="1" x14ac:dyDescent="0.15">
      <c r="A22" s="29" t="s">
        <v>65</v>
      </c>
    </row>
    <row r="23" spans="1:3" s="29" customFormat="1" ht="15" customHeight="1" x14ac:dyDescent="0.15">
      <c r="A23" s="29" t="s">
        <v>64</v>
      </c>
    </row>
    <row r="24" spans="1:3" s="29" customFormat="1" ht="15" customHeight="1" x14ac:dyDescent="0.15">
      <c r="B24" s="31" t="s">
        <v>67</v>
      </c>
      <c r="C24" s="31" t="s">
        <v>66</v>
      </c>
    </row>
    <row r="25" spans="1:3" s="29" customFormat="1" ht="15" customHeight="1" x14ac:dyDescent="0.15">
      <c r="B25" s="32" t="s">
        <v>69</v>
      </c>
      <c r="C25" s="32" t="s">
        <v>68</v>
      </c>
    </row>
    <row r="26" spans="1:3" s="29" customFormat="1" ht="15" customHeight="1" x14ac:dyDescent="0.15">
      <c r="B26" s="32" t="s">
        <v>70</v>
      </c>
      <c r="C26" s="32" t="s">
        <v>71</v>
      </c>
    </row>
    <row r="27" spans="1:3" s="29" customFormat="1" ht="15" customHeight="1" x14ac:dyDescent="0.15">
      <c r="B27" s="32" t="s">
        <v>72</v>
      </c>
      <c r="C27" s="32" t="s">
        <v>73</v>
      </c>
    </row>
    <row r="28" spans="1:3" s="29" customFormat="1" ht="15" customHeight="1" x14ac:dyDescent="0.15">
      <c r="B28" s="32" t="s">
        <v>79</v>
      </c>
      <c r="C28" s="32" t="s">
        <v>80</v>
      </c>
    </row>
    <row r="29" spans="1:3" s="29" customFormat="1" ht="15" customHeight="1" x14ac:dyDescent="0.15">
      <c r="B29" s="32" t="s">
        <v>74</v>
      </c>
      <c r="C29" s="32" t="s">
        <v>99</v>
      </c>
    </row>
    <row r="30" spans="1:3" s="29" customFormat="1" ht="15" customHeight="1" x14ac:dyDescent="0.15"/>
    <row r="31" spans="1:3" s="29" customFormat="1" ht="15" customHeight="1" x14ac:dyDescent="0.15">
      <c r="A31" s="29" t="s">
        <v>85</v>
      </c>
    </row>
    <row r="32" spans="1:3" s="29" customFormat="1" ht="15" customHeight="1" x14ac:dyDescent="0.15">
      <c r="A32" s="29" t="s">
        <v>75</v>
      </c>
    </row>
    <row r="33" spans="1:1" s="29" customFormat="1" ht="15" customHeight="1" x14ac:dyDescent="0.15">
      <c r="A33" s="29" t="s">
        <v>76</v>
      </c>
    </row>
    <row r="34" spans="1:1" s="29" customFormat="1" ht="15" customHeight="1" x14ac:dyDescent="0.15">
      <c r="A34" s="29" t="s">
        <v>102</v>
      </c>
    </row>
    <row r="35" spans="1:1" s="29" customFormat="1" ht="15" customHeight="1" x14ac:dyDescent="0.15">
      <c r="A35" s="29" t="s">
        <v>86</v>
      </c>
    </row>
    <row r="36" spans="1:1" s="29" customFormat="1" ht="15" customHeight="1" x14ac:dyDescent="0.15">
      <c r="A36" s="29" t="s">
        <v>125</v>
      </c>
    </row>
    <row r="37" spans="1:1" s="29" customFormat="1" ht="15" customHeight="1" x14ac:dyDescent="0.15">
      <c r="A37" s="29" t="s">
        <v>77</v>
      </c>
    </row>
    <row r="38" spans="1:1" s="29" customFormat="1" ht="15" customHeight="1" x14ac:dyDescent="0.15">
      <c r="A38" s="29" t="s">
        <v>78</v>
      </c>
    </row>
    <row r="39" spans="1:1" s="29" customFormat="1" ht="15" customHeight="1" x14ac:dyDescent="0.15"/>
    <row r="40" spans="1:1" s="29" customFormat="1" ht="15" customHeight="1" x14ac:dyDescent="0.15"/>
    <row r="41" spans="1:1" s="30" customFormat="1" ht="15" customHeight="1" x14ac:dyDescent="0.15">
      <c r="A41" s="33" t="s">
        <v>119</v>
      </c>
    </row>
    <row r="42" spans="1:1" s="29" customFormat="1" ht="15" customHeight="1" x14ac:dyDescent="0.15">
      <c r="A42" s="29" t="s">
        <v>81</v>
      </c>
    </row>
    <row r="43" spans="1:1" s="29" customFormat="1" ht="15" customHeight="1" x14ac:dyDescent="0.15">
      <c r="A43" s="29" t="s">
        <v>120</v>
      </c>
    </row>
    <row r="44" spans="1:1" s="29" customFormat="1" ht="15" customHeight="1" x14ac:dyDescent="0.15">
      <c r="A44" s="29" t="s">
        <v>121</v>
      </c>
    </row>
    <row r="45" spans="1:1" s="29" customFormat="1" ht="15" customHeight="1" x14ac:dyDescent="0.15">
      <c r="A45" s="29" t="s">
        <v>87</v>
      </c>
    </row>
    <row r="46" spans="1:1" s="29" customFormat="1" ht="15" customHeight="1" x14ac:dyDescent="0.15">
      <c r="A46" s="29" t="s">
        <v>123</v>
      </c>
    </row>
    <row r="47" spans="1:1" s="29" customFormat="1" ht="15" customHeight="1" x14ac:dyDescent="0.15">
      <c r="A47" s="29" t="s">
        <v>122</v>
      </c>
    </row>
    <row r="48" spans="1:1" s="29" customFormat="1" ht="15" customHeight="1" x14ac:dyDescent="0.15"/>
    <row r="49" spans="1:1" s="29" customFormat="1" ht="15" customHeight="1" x14ac:dyDescent="0.15"/>
    <row r="50" spans="1:1" s="30" customFormat="1" ht="15" customHeight="1" x14ac:dyDescent="0.15">
      <c r="A50" s="33" t="s">
        <v>103</v>
      </c>
    </row>
    <row r="51" spans="1:1" s="29" customFormat="1" ht="15" customHeight="1" x14ac:dyDescent="0.15">
      <c r="A51" s="29" t="s">
        <v>104</v>
      </c>
    </row>
    <row r="52" spans="1:1" s="29" customFormat="1" ht="15" customHeight="1" x14ac:dyDescent="0.15">
      <c r="A52" s="29" t="s">
        <v>105</v>
      </c>
    </row>
    <row r="53" spans="1:1" s="29" customFormat="1" ht="15" customHeight="1" x14ac:dyDescent="0.15">
      <c r="A53" s="29" t="s">
        <v>106</v>
      </c>
    </row>
  </sheetData>
  <phoneticPr fontId="1"/>
  <pageMargins left="0.57999999999999996" right="0.41" top="0.31" bottom="0.59"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4"/>
  <sheetViews>
    <sheetView topLeftCell="A5" workbookViewId="0">
      <selection activeCell="A2" sqref="A2"/>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21</v>
      </c>
      <c r="B1" s="59"/>
      <c r="C1" s="59"/>
      <c r="D1" s="59"/>
      <c r="E1" s="59"/>
    </row>
    <row r="2" spans="1:5" ht="33" customHeight="1" x14ac:dyDescent="0.2">
      <c r="E2" s="41" t="s">
        <v>13</v>
      </c>
    </row>
    <row r="3" spans="1:5" s="35" customFormat="1" ht="30" customHeight="1" x14ac:dyDescent="0.15">
      <c r="A3" s="36" t="s">
        <v>0</v>
      </c>
      <c r="B3" s="36" t="s">
        <v>1</v>
      </c>
      <c r="C3" s="36" t="s">
        <v>90</v>
      </c>
      <c r="D3" s="36" t="s">
        <v>92</v>
      </c>
      <c r="E3" s="36" t="s">
        <v>93</v>
      </c>
    </row>
    <row r="4" spans="1:5" s="35" customFormat="1" ht="30" customHeight="1" x14ac:dyDescent="0.15">
      <c r="A4" s="37">
        <f>IF(計算表!A83="","",計算表!A83)</f>
        <v>10</v>
      </c>
      <c r="B4" s="37" t="str">
        <f>IF(計算表!B83="","",計算表!B83)</f>
        <v>役務費</v>
      </c>
      <c r="C4" s="37" t="str">
        <f>IF(計算表!C83="","",計算表!C83)</f>
        <v>切手（展示会案内用）</v>
      </c>
      <c r="D4" s="38">
        <f>IF(計算表!D83="","",計算表!D83)</f>
        <v>43007</v>
      </c>
      <c r="E4" s="40">
        <f>IF(計算表!E83="","",計算表!E83)</f>
        <v>8494</v>
      </c>
    </row>
    <row r="5" spans="1:5" s="35" customFormat="1" ht="30" customHeight="1" x14ac:dyDescent="0.15">
      <c r="A5" s="37" t="str">
        <f>IF(計算表!A84="","",計算表!A84)</f>
        <v/>
      </c>
      <c r="B5" s="37" t="str">
        <f>IF(計算表!B84="","",計算表!B84)</f>
        <v/>
      </c>
      <c r="C5" s="37" t="str">
        <f>IF(計算表!C84="","",計算表!C84)</f>
        <v/>
      </c>
      <c r="D5" s="38" t="str">
        <f>IF(計算表!D84="","",計算表!D84)</f>
        <v/>
      </c>
      <c r="E5" s="40" t="str">
        <f>IF(計算表!E84="","",計算表!E84)</f>
        <v/>
      </c>
    </row>
    <row r="6" spans="1:5" s="35" customFormat="1" ht="30" customHeight="1" x14ac:dyDescent="0.15">
      <c r="A6" s="37" t="str">
        <f>IF(計算表!A85="","",計算表!A85)</f>
        <v/>
      </c>
      <c r="B6" s="37" t="str">
        <f>IF(計算表!B85="","",計算表!B85)</f>
        <v/>
      </c>
      <c r="C6" s="37" t="str">
        <f>IF(計算表!C85="","",計算表!C85)</f>
        <v/>
      </c>
      <c r="D6" s="38" t="str">
        <f>IF(計算表!D85="","",計算表!D85)</f>
        <v/>
      </c>
      <c r="E6" s="40" t="str">
        <f>IF(計算表!E85="","",計算表!E85)</f>
        <v/>
      </c>
    </row>
    <row r="7" spans="1:5" s="35" customFormat="1" ht="30" customHeight="1" x14ac:dyDescent="0.15">
      <c r="A7" s="37" t="str">
        <f>IF(計算表!A86="","",計算表!A86)</f>
        <v/>
      </c>
      <c r="B7" s="37" t="str">
        <f>IF(計算表!B86="","",計算表!B86)</f>
        <v/>
      </c>
      <c r="C7" s="37" t="str">
        <f>IF(計算表!C86="","",計算表!C86)</f>
        <v/>
      </c>
      <c r="D7" s="38" t="str">
        <f>IF(計算表!D86="","",計算表!D86)</f>
        <v/>
      </c>
      <c r="E7" s="40" t="str">
        <f>IF(計算表!E86="","",計算表!E86)</f>
        <v/>
      </c>
    </row>
    <row r="8" spans="1:5" s="35" customFormat="1" ht="30" customHeight="1" x14ac:dyDescent="0.15">
      <c r="A8" s="37" t="str">
        <f>IF(計算表!A87="","",計算表!A87)</f>
        <v/>
      </c>
      <c r="B8" s="37" t="str">
        <f>IF(計算表!B87="","",計算表!B87)</f>
        <v/>
      </c>
      <c r="C8" s="37" t="str">
        <f>IF(計算表!C87="","",計算表!C87)</f>
        <v/>
      </c>
      <c r="D8" s="38" t="str">
        <f>IF(計算表!D87="","",計算表!D87)</f>
        <v/>
      </c>
      <c r="E8" s="40" t="str">
        <f>IF(計算表!E87="","",計算表!E87)</f>
        <v/>
      </c>
    </row>
    <row r="9" spans="1:5" s="35" customFormat="1" ht="30" customHeight="1" x14ac:dyDescent="0.15">
      <c r="A9" s="37" t="str">
        <f>IF(計算表!A88="","",計算表!A88)</f>
        <v/>
      </c>
      <c r="B9" s="37" t="str">
        <f>IF(計算表!B88="","",計算表!B88)</f>
        <v/>
      </c>
      <c r="C9" s="37" t="str">
        <f>IF(計算表!C88="","",計算表!C88)</f>
        <v/>
      </c>
      <c r="D9" s="38" t="str">
        <f>IF(計算表!D88="","",計算表!D88)</f>
        <v/>
      </c>
      <c r="E9" s="40" t="str">
        <f>IF(計算表!E88="","",計算表!E88)</f>
        <v/>
      </c>
    </row>
    <row r="10" spans="1:5" s="35" customFormat="1" ht="30" customHeight="1" x14ac:dyDescent="0.15">
      <c r="A10" s="37" t="str">
        <f>IF(計算表!A89="","",計算表!A89)</f>
        <v/>
      </c>
      <c r="B10" s="37" t="str">
        <f>IF(計算表!B89="","",計算表!B89)</f>
        <v/>
      </c>
      <c r="C10" s="37" t="str">
        <f>IF(計算表!C89="","",計算表!C89)</f>
        <v/>
      </c>
      <c r="D10" s="38" t="str">
        <f>IF(計算表!D89="","",計算表!D89)</f>
        <v/>
      </c>
      <c r="E10" s="40" t="str">
        <f>IF(計算表!E89="","",計算表!E89)</f>
        <v/>
      </c>
    </row>
    <row r="11" spans="1:5" s="35" customFormat="1" ht="30" customHeight="1" x14ac:dyDescent="0.15">
      <c r="A11" s="37" t="str">
        <f>IF(計算表!A90="","",計算表!A90)</f>
        <v/>
      </c>
      <c r="B11" s="37" t="str">
        <f>IF(計算表!B90="","",計算表!B90)</f>
        <v/>
      </c>
      <c r="C11" s="37" t="str">
        <f>IF(計算表!C90="","",計算表!C90)</f>
        <v/>
      </c>
      <c r="D11" s="38" t="str">
        <f>IF(計算表!D90="","",計算表!D90)</f>
        <v/>
      </c>
      <c r="E11" s="40" t="str">
        <f>IF(計算表!E90="","",計算表!E90)</f>
        <v/>
      </c>
    </row>
    <row r="12" spans="1:5" s="35" customFormat="1" ht="30" customHeight="1" x14ac:dyDescent="0.15">
      <c r="A12" s="37" t="str">
        <f>IF(計算表!A91="","",計算表!A91)</f>
        <v/>
      </c>
      <c r="B12" s="37" t="str">
        <f>IF(計算表!B91="","",計算表!B91)</f>
        <v/>
      </c>
      <c r="C12" s="37" t="str">
        <f>IF(計算表!C91="","",計算表!C91)</f>
        <v/>
      </c>
      <c r="D12" s="38" t="str">
        <f>IF(計算表!D91="","",計算表!D91)</f>
        <v/>
      </c>
      <c r="E12" s="40" t="str">
        <f>IF(計算表!E91="","",計算表!E91)</f>
        <v/>
      </c>
    </row>
    <row r="13" spans="1:5" s="35" customFormat="1" ht="30" customHeight="1" x14ac:dyDescent="0.15">
      <c r="A13" s="37" t="str">
        <f>IF(計算表!A92="","",計算表!A92)</f>
        <v/>
      </c>
      <c r="B13" s="37" t="str">
        <f>IF(計算表!B92="","",計算表!B92)</f>
        <v/>
      </c>
      <c r="C13" s="37" t="str">
        <f>IF(計算表!C92="","",計算表!C92)</f>
        <v/>
      </c>
      <c r="D13" s="38" t="str">
        <f>IF(計算表!D92="","",計算表!D92)</f>
        <v/>
      </c>
      <c r="E13" s="40" t="str">
        <f>IF(計算表!E92="","",計算表!E92)</f>
        <v/>
      </c>
    </row>
    <row r="14" spans="1:5" s="35" customFormat="1" ht="30" customHeight="1" x14ac:dyDescent="0.15">
      <c r="C14" s="57" t="s">
        <v>12</v>
      </c>
      <c r="D14" s="57"/>
      <c r="E14" s="39">
        <f>SUM(E4:E13)</f>
        <v>8494</v>
      </c>
    </row>
  </sheetData>
  <sheetProtection sheet="1" objects="1" scenarios="1"/>
  <mergeCells count="2">
    <mergeCell ref="A1:E1"/>
    <mergeCell ref="C14:D14"/>
  </mergeCells>
  <phoneticPr fontId="1"/>
  <pageMargins left="0.93" right="0.7" top="1.01"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8"/>
  <sheetViews>
    <sheetView workbookViewId="0">
      <selection activeCell="J10" sqref="J10"/>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22</v>
      </c>
      <c r="B1" s="59"/>
      <c r="C1" s="59"/>
      <c r="D1" s="59"/>
      <c r="E1" s="59"/>
    </row>
    <row r="2" spans="1:5" ht="33" customHeight="1" x14ac:dyDescent="0.2">
      <c r="E2" s="41" t="s">
        <v>13</v>
      </c>
    </row>
    <row r="3" spans="1:5" s="35" customFormat="1" ht="30" customHeight="1" x14ac:dyDescent="0.15">
      <c r="A3" s="36" t="s">
        <v>0</v>
      </c>
      <c r="B3" s="36" t="s">
        <v>1</v>
      </c>
      <c r="C3" s="36" t="s">
        <v>90</v>
      </c>
      <c r="D3" s="36" t="s">
        <v>92</v>
      </c>
      <c r="E3" s="36" t="s">
        <v>93</v>
      </c>
    </row>
    <row r="4" spans="1:5" s="35" customFormat="1" ht="30" customHeight="1" x14ac:dyDescent="0.15">
      <c r="A4" s="37">
        <f>IF(計算表!A98="","",計算表!A98)</f>
        <v>11</v>
      </c>
      <c r="B4" s="37" t="str">
        <f>IF(計算表!B98="","",計算表!B98)</f>
        <v>その他</v>
      </c>
      <c r="C4" s="37" t="str">
        <f>IF(計算表!C98="","",計算表!C98)</f>
        <v>音響設置・オペレーター代</v>
      </c>
      <c r="D4" s="38">
        <f>IF(計算表!D98="","",計算表!D98)</f>
        <v>43007</v>
      </c>
      <c r="E4" s="40">
        <f>IF(計算表!E98="","",計算表!E98)</f>
        <v>50000</v>
      </c>
    </row>
    <row r="5" spans="1:5" s="35" customFormat="1" ht="30" customHeight="1" x14ac:dyDescent="0.15">
      <c r="A5" s="37" t="str">
        <f>IF(計算表!A99="","",計算表!A99)</f>
        <v/>
      </c>
      <c r="B5" s="37" t="str">
        <f>IF(計算表!B99="","",計算表!B99)</f>
        <v/>
      </c>
      <c r="C5" s="37" t="str">
        <f>IF(計算表!C99="","",計算表!C99)</f>
        <v/>
      </c>
      <c r="D5" s="38" t="str">
        <f>IF(計算表!D99="","",計算表!D99)</f>
        <v/>
      </c>
      <c r="E5" s="40" t="str">
        <f>IF(計算表!E99="","",計算表!E99)</f>
        <v/>
      </c>
    </row>
    <row r="6" spans="1:5" s="35" customFormat="1" ht="30" customHeight="1" x14ac:dyDescent="0.15">
      <c r="A6" s="37" t="str">
        <f>IF(計算表!A100="","",計算表!A100)</f>
        <v/>
      </c>
      <c r="B6" s="37" t="str">
        <f>IF(計算表!B100="","",計算表!B100)</f>
        <v/>
      </c>
      <c r="C6" s="37" t="str">
        <f>IF(計算表!C100="","",計算表!C100)</f>
        <v/>
      </c>
      <c r="D6" s="38" t="str">
        <f>IF(計算表!D100="","",計算表!D100)</f>
        <v/>
      </c>
      <c r="E6" s="40" t="str">
        <f>IF(計算表!E100="","",計算表!E100)</f>
        <v/>
      </c>
    </row>
    <row r="7" spans="1:5" s="35" customFormat="1" ht="30" customHeight="1" x14ac:dyDescent="0.15">
      <c r="A7" s="37" t="str">
        <f>IF(計算表!A101="","",計算表!A101)</f>
        <v/>
      </c>
      <c r="B7" s="37" t="str">
        <f>IF(計算表!B101="","",計算表!B101)</f>
        <v/>
      </c>
      <c r="C7" s="37" t="str">
        <f>IF(計算表!C101="","",計算表!C101)</f>
        <v/>
      </c>
      <c r="D7" s="38" t="str">
        <f>IF(計算表!D101="","",計算表!D101)</f>
        <v/>
      </c>
      <c r="E7" s="40" t="str">
        <f>IF(計算表!E101="","",計算表!E101)</f>
        <v/>
      </c>
    </row>
    <row r="8" spans="1:5" s="35" customFormat="1" ht="30" customHeight="1" x14ac:dyDescent="0.15">
      <c r="C8" s="57" t="s">
        <v>12</v>
      </c>
      <c r="D8" s="57"/>
      <c r="E8" s="39">
        <f>SUM(E4:E7)</f>
        <v>50000</v>
      </c>
    </row>
  </sheetData>
  <sheetProtection sheet="1" objects="1" scenarios="1"/>
  <mergeCells count="2">
    <mergeCell ref="A1:E1"/>
    <mergeCell ref="C8:D8"/>
  </mergeCells>
  <phoneticPr fontId="1"/>
  <pageMargins left="0.9" right="0.7" top="1.01"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7"/>
  <sheetViews>
    <sheetView workbookViewId="0">
      <selection activeCell="A9" sqref="A9"/>
    </sheetView>
  </sheetViews>
  <sheetFormatPr defaultRowHeight="13.5" x14ac:dyDescent="0.15"/>
  <cols>
    <col min="1" max="1" width="35.375" customWidth="1"/>
  </cols>
  <sheetData>
    <row r="1" spans="1:1" x14ac:dyDescent="0.15">
      <c r="A1" s="2" t="s">
        <v>7</v>
      </c>
    </row>
    <row r="2" spans="1:1" x14ac:dyDescent="0.15">
      <c r="A2" s="2" t="s">
        <v>2</v>
      </c>
    </row>
    <row r="3" spans="1:1" x14ac:dyDescent="0.15">
      <c r="A3" s="2" t="s">
        <v>4</v>
      </c>
    </row>
    <row r="4" spans="1:1" x14ac:dyDescent="0.15">
      <c r="A4" s="2" t="s">
        <v>14</v>
      </c>
    </row>
    <row r="5" spans="1:1" x14ac:dyDescent="0.15">
      <c r="A5" s="2" t="s">
        <v>23</v>
      </c>
    </row>
    <row r="6" spans="1:1" x14ac:dyDescent="0.15">
      <c r="A6" s="2" t="s">
        <v>3</v>
      </c>
    </row>
    <row r="7" spans="1:1" x14ac:dyDescent="0.15">
      <c r="A7" s="2" t="s">
        <v>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topLeftCell="A24" workbookViewId="0">
      <selection activeCell="E15" sqref="E15"/>
    </sheetView>
  </sheetViews>
  <sheetFormatPr defaultRowHeight="13.5" x14ac:dyDescent="0.15"/>
  <cols>
    <col min="1" max="1" width="6.375" customWidth="1"/>
    <col min="2" max="2" width="22.25" customWidth="1"/>
    <col min="3" max="3" width="39.375" customWidth="1"/>
    <col min="4" max="4" width="10.25" customWidth="1"/>
    <col min="5" max="5" width="20.5" customWidth="1"/>
    <col min="6" max="6" width="41.5" customWidth="1"/>
  </cols>
  <sheetData>
    <row r="1" spans="1:6" ht="17.25" x14ac:dyDescent="0.15">
      <c r="A1" s="46" t="s">
        <v>116</v>
      </c>
      <c r="B1" s="47"/>
      <c r="C1" s="43" t="s">
        <v>117</v>
      </c>
      <c r="D1" s="45"/>
      <c r="E1" s="45"/>
      <c r="F1" s="45"/>
    </row>
    <row r="2" spans="1:6" x14ac:dyDescent="0.15">
      <c r="F2" s="7" t="s">
        <v>13</v>
      </c>
    </row>
    <row r="3" spans="1:6" x14ac:dyDescent="0.15">
      <c r="A3" s="6" t="s">
        <v>0</v>
      </c>
      <c r="B3" s="6" t="s">
        <v>1</v>
      </c>
      <c r="C3" s="6" t="s">
        <v>90</v>
      </c>
      <c r="D3" s="6" t="s">
        <v>44</v>
      </c>
      <c r="E3" s="6" t="s">
        <v>6</v>
      </c>
      <c r="F3" s="6" t="s">
        <v>43</v>
      </c>
    </row>
    <row r="4" spans="1:6" x14ac:dyDescent="0.15">
      <c r="A4" s="44">
        <v>1</v>
      </c>
      <c r="B4" s="44" t="s">
        <v>7</v>
      </c>
      <c r="C4" s="44" t="s">
        <v>107</v>
      </c>
      <c r="D4" s="48">
        <v>43001</v>
      </c>
      <c r="E4" s="49">
        <v>4030</v>
      </c>
      <c r="F4" s="50"/>
    </row>
    <row r="5" spans="1:6" x14ac:dyDescent="0.15">
      <c r="A5" s="44">
        <v>2</v>
      </c>
      <c r="B5" s="44" t="s">
        <v>7</v>
      </c>
      <c r="C5" s="44" t="s">
        <v>108</v>
      </c>
      <c r="D5" s="48">
        <v>43008</v>
      </c>
      <c r="E5" s="49">
        <v>2700</v>
      </c>
      <c r="F5" s="50"/>
    </row>
    <row r="6" spans="1:6" x14ac:dyDescent="0.15">
      <c r="A6" s="44">
        <v>3</v>
      </c>
      <c r="B6" s="44" t="s">
        <v>7</v>
      </c>
      <c r="C6" s="44" t="s">
        <v>109</v>
      </c>
      <c r="D6" s="48">
        <v>43008</v>
      </c>
      <c r="E6" s="49">
        <v>2500</v>
      </c>
      <c r="F6" s="50"/>
    </row>
    <row r="7" spans="1:6" x14ac:dyDescent="0.15">
      <c r="A7" s="44">
        <v>4</v>
      </c>
      <c r="B7" s="44" t="s">
        <v>2</v>
      </c>
      <c r="C7" s="44" t="s">
        <v>126</v>
      </c>
      <c r="D7" s="48">
        <v>43008</v>
      </c>
      <c r="E7" s="49">
        <v>25000</v>
      </c>
      <c r="F7" s="50"/>
    </row>
    <row r="8" spans="1:6" x14ac:dyDescent="0.15">
      <c r="A8" s="44">
        <v>5</v>
      </c>
      <c r="B8" s="44" t="s">
        <v>2</v>
      </c>
      <c r="C8" s="44" t="s">
        <v>127</v>
      </c>
      <c r="D8" s="48">
        <v>43012</v>
      </c>
      <c r="E8" s="49">
        <v>25000</v>
      </c>
      <c r="F8" s="50"/>
    </row>
    <row r="9" spans="1:6" x14ac:dyDescent="0.15">
      <c r="A9" s="44">
        <v>6</v>
      </c>
      <c r="B9" s="44" t="s">
        <v>4</v>
      </c>
      <c r="C9" s="44" t="s">
        <v>110</v>
      </c>
      <c r="D9" s="48">
        <v>43003</v>
      </c>
      <c r="E9" s="49">
        <v>5000</v>
      </c>
      <c r="F9" s="50"/>
    </row>
    <row r="10" spans="1:6" x14ac:dyDescent="0.15">
      <c r="A10" s="44">
        <v>7</v>
      </c>
      <c r="B10" s="44" t="s">
        <v>4</v>
      </c>
      <c r="C10" s="44" t="s">
        <v>111</v>
      </c>
      <c r="D10" s="48">
        <v>43003</v>
      </c>
      <c r="E10" s="49">
        <v>10400</v>
      </c>
      <c r="F10" s="50"/>
    </row>
    <row r="11" spans="1:6" x14ac:dyDescent="0.15">
      <c r="A11" s="44">
        <v>8</v>
      </c>
      <c r="B11" s="44" t="s">
        <v>14</v>
      </c>
      <c r="C11" s="44" t="s">
        <v>112</v>
      </c>
      <c r="D11" s="48">
        <v>43011</v>
      </c>
      <c r="E11" s="49">
        <v>63608</v>
      </c>
      <c r="F11" s="50"/>
    </row>
    <row r="12" spans="1:6" x14ac:dyDescent="0.15">
      <c r="A12" s="44">
        <v>9</v>
      </c>
      <c r="B12" s="44" t="s">
        <v>14</v>
      </c>
      <c r="C12" s="44" t="s">
        <v>112</v>
      </c>
      <c r="D12" s="48">
        <v>43006</v>
      </c>
      <c r="E12" s="49">
        <v>134198</v>
      </c>
      <c r="F12" s="50"/>
    </row>
    <row r="13" spans="1:6" x14ac:dyDescent="0.15">
      <c r="A13" s="44">
        <v>10</v>
      </c>
      <c r="B13" s="44" t="s">
        <v>3</v>
      </c>
      <c r="C13" s="44" t="s">
        <v>113</v>
      </c>
      <c r="D13" s="48">
        <v>43007</v>
      </c>
      <c r="E13" s="49">
        <v>8494</v>
      </c>
      <c r="F13" s="50"/>
    </row>
    <row r="14" spans="1:6" x14ac:dyDescent="0.15">
      <c r="A14" s="44">
        <v>11</v>
      </c>
      <c r="B14" s="44" t="s">
        <v>5</v>
      </c>
      <c r="C14" s="44" t="s">
        <v>129</v>
      </c>
      <c r="D14" s="48">
        <v>43007</v>
      </c>
      <c r="E14" s="49">
        <v>50000</v>
      </c>
      <c r="F14" s="51"/>
    </row>
    <row r="15" spans="1:6" x14ac:dyDescent="0.15">
      <c r="A15" s="44"/>
      <c r="B15" s="44"/>
      <c r="C15" s="44"/>
      <c r="D15" s="48"/>
      <c r="E15" s="49"/>
      <c r="F15" s="50"/>
    </row>
    <row r="16" spans="1:6" x14ac:dyDescent="0.15">
      <c r="A16" s="44"/>
      <c r="B16" s="44"/>
      <c r="C16" s="44"/>
      <c r="D16" s="48"/>
      <c r="E16" s="49"/>
      <c r="F16" s="50"/>
    </row>
    <row r="17" spans="1:6" x14ac:dyDescent="0.15">
      <c r="A17" s="44"/>
      <c r="B17" s="44"/>
      <c r="C17" s="44"/>
      <c r="D17" s="48"/>
      <c r="E17" s="49"/>
      <c r="F17" s="50"/>
    </row>
    <row r="18" spans="1:6" x14ac:dyDescent="0.15">
      <c r="A18" s="44"/>
      <c r="B18" s="44"/>
      <c r="C18" s="44"/>
      <c r="D18" s="48"/>
      <c r="E18" s="49"/>
      <c r="F18" s="51"/>
    </row>
    <row r="19" spans="1:6" x14ac:dyDescent="0.15">
      <c r="A19" s="44"/>
      <c r="B19" s="44"/>
      <c r="C19" s="44"/>
      <c r="D19" s="48"/>
      <c r="E19" s="49"/>
      <c r="F19" s="50"/>
    </row>
    <row r="20" spans="1:6" x14ac:dyDescent="0.15">
      <c r="A20" s="44"/>
      <c r="B20" s="44"/>
      <c r="C20" s="44"/>
      <c r="D20" s="48"/>
      <c r="E20" s="49"/>
      <c r="F20" s="50"/>
    </row>
    <row r="21" spans="1:6" x14ac:dyDescent="0.15">
      <c r="A21" s="44"/>
      <c r="B21" s="44"/>
      <c r="C21" s="44"/>
      <c r="D21" s="48"/>
      <c r="E21" s="49"/>
      <c r="F21" s="50"/>
    </row>
    <row r="22" spans="1:6" x14ac:dyDescent="0.15">
      <c r="A22" s="44"/>
      <c r="B22" s="44"/>
      <c r="C22" s="44"/>
      <c r="D22" s="48"/>
      <c r="E22" s="49"/>
      <c r="F22" s="50"/>
    </row>
    <row r="23" spans="1:6" x14ac:dyDescent="0.15">
      <c r="A23" s="44"/>
      <c r="B23" s="44"/>
      <c r="C23" s="44"/>
      <c r="D23" s="48"/>
      <c r="E23" s="49"/>
      <c r="F23" s="50"/>
    </row>
    <row r="24" spans="1:6" x14ac:dyDescent="0.15">
      <c r="A24" s="44"/>
      <c r="B24" s="44"/>
      <c r="C24" s="44"/>
      <c r="D24" s="48"/>
      <c r="E24" s="49"/>
      <c r="F24" s="50"/>
    </row>
    <row r="25" spans="1:6" x14ac:dyDescent="0.15">
      <c r="A25" s="44"/>
      <c r="B25" s="44"/>
      <c r="C25" s="44"/>
      <c r="D25" s="48"/>
      <c r="E25" s="49"/>
      <c r="F25" s="50"/>
    </row>
    <row r="26" spans="1:6" x14ac:dyDescent="0.15">
      <c r="A26" s="44"/>
      <c r="B26" s="44"/>
      <c r="C26" s="44"/>
      <c r="D26" s="48"/>
      <c r="E26" s="49"/>
      <c r="F26" s="50"/>
    </row>
    <row r="27" spans="1:6" x14ac:dyDescent="0.15">
      <c r="A27" s="44"/>
      <c r="B27" s="44"/>
      <c r="C27" s="44"/>
      <c r="D27" s="48"/>
      <c r="E27" s="49"/>
      <c r="F27" s="50"/>
    </row>
    <row r="28" spans="1:6" x14ac:dyDescent="0.15">
      <c r="A28" s="44"/>
      <c r="B28" s="44"/>
      <c r="C28" s="44"/>
      <c r="D28" s="48"/>
      <c r="E28" s="49"/>
      <c r="F28" s="50"/>
    </row>
    <row r="29" spans="1:6" x14ac:dyDescent="0.15">
      <c r="A29" s="44"/>
      <c r="B29" s="44"/>
      <c r="C29" s="44"/>
      <c r="D29" s="48"/>
      <c r="E29" s="49"/>
      <c r="F29" s="50"/>
    </row>
    <row r="30" spans="1:6" x14ac:dyDescent="0.15">
      <c r="A30" s="44"/>
      <c r="B30" s="44"/>
      <c r="C30" s="44"/>
      <c r="D30" s="48"/>
      <c r="E30" s="49"/>
      <c r="F30" s="50"/>
    </row>
    <row r="31" spans="1:6" x14ac:dyDescent="0.15">
      <c r="A31" s="44"/>
      <c r="B31" s="44"/>
      <c r="C31" s="44"/>
      <c r="D31" s="48"/>
      <c r="E31" s="49"/>
      <c r="F31" s="50"/>
    </row>
    <row r="32" spans="1:6" x14ac:dyDescent="0.15">
      <c r="A32" s="44"/>
      <c r="B32" s="44"/>
      <c r="C32" s="44"/>
      <c r="D32" s="48"/>
      <c r="E32" s="49"/>
      <c r="F32" s="50"/>
    </row>
    <row r="33" spans="1:6" x14ac:dyDescent="0.15">
      <c r="A33" s="44"/>
      <c r="B33" s="44"/>
      <c r="C33" s="44"/>
      <c r="D33" s="48"/>
      <c r="E33" s="49"/>
      <c r="F33" s="50"/>
    </row>
    <row r="34" spans="1:6" x14ac:dyDescent="0.15">
      <c r="A34" s="44"/>
      <c r="B34" s="44"/>
      <c r="C34" s="44"/>
      <c r="D34" s="48"/>
      <c r="E34" s="49"/>
      <c r="F34" s="50"/>
    </row>
    <row r="35" spans="1:6" x14ac:dyDescent="0.15">
      <c r="C35" s="52" t="s">
        <v>12</v>
      </c>
      <c r="D35" s="52"/>
      <c r="E35" s="4">
        <f>SUM(E4:E34)</f>
        <v>330930</v>
      </c>
    </row>
    <row r="36" spans="1:6" x14ac:dyDescent="0.15">
      <c r="E36" s="1"/>
    </row>
  </sheetData>
  <sheetProtection sheet="1" objects="1" scenarios="1"/>
  <autoFilter ref="A3:F35" xr:uid="{00000000-0009-0000-0000-000001000000}"/>
  <mergeCells count="1">
    <mergeCell ref="C35:D35"/>
  </mergeCells>
  <phoneticPr fontId="1"/>
  <pageMargins left="0.57999999999999996" right="0.32"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右側の▼をクリックしてください" prompt="クリックするとリストが出ますので、その中からお選びください。" xr:uid="{00000000-0002-0000-0100-000000000000}">
          <x14:formula1>
            <xm:f>支出項目一覧!$A$1:$A$7</xm:f>
          </x14:formula1>
          <xm:sqref>B4:B34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9"/>
  <sheetViews>
    <sheetView tabSelected="1" topLeftCell="A33" workbookViewId="0">
      <selection activeCell="J105" sqref="J105"/>
    </sheetView>
  </sheetViews>
  <sheetFormatPr defaultRowHeight="13.5" x14ac:dyDescent="0.15"/>
  <cols>
    <col min="1" max="1" width="6.5" customWidth="1"/>
    <col min="2" max="2" width="19.375" bestFit="1" customWidth="1"/>
    <col min="3" max="3" width="26.625" bestFit="1" customWidth="1"/>
    <col min="4" max="4" width="17.375" customWidth="1"/>
    <col min="5" max="5" width="18.875" customWidth="1"/>
  </cols>
  <sheetData>
    <row r="1" spans="1:5" ht="17.25" x14ac:dyDescent="0.15">
      <c r="A1" s="55" t="str">
        <f>支出簿!A1</f>
        <v>【ここに団体名を入力】</v>
      </c>
      <c r="B1" s="55"/>
      <c r="C1" s="55"/>
      <c r="D1" s="55"/>
      <c r="E1" s="55"/>
    </row>
    <row r="2" spans="1:5" ht="17.25" x14ac:dyDescent="0.15">
      <c r="A2" s="55" t="s">
        <v>118</v>
      </c>
      <c r="B2" s="55"/>
      <c r="C2" s="55"/>
      <c r="D2" s="55"/>
      <c r="E2" s="55"/>
    </row>
    <row r="4" spans="1:5" x14ac:dyDescent="0.15">
      <c r="A4" t="s">
        <v>17</v>
      </c>
    </row>
    <row r="5" spans="1:5" x14ac:dyDescent="0.15">
      <c r="A5" s="6" t="s">
        <v>0</v>
      </c>
      <c r="B5" s="6" t="s">
        <v>1</v>
      </c>
      <c r="C5" s="6" t="s">
        <v>90</v>
      </c>
      <c r="D5" s="6" t="s">
        <v>92</v>
      </c>
      <c r="E5" s="6" t="s">
        <v>94</v>
      </c>
    </row>
    <row r="6" spans="1:5" x14ac:dyDescent="0.15">
      <c r="A6" s="44">
        <v>1</v>
      </c>
      <c r="B6" s="2" t="str">
        <f>IF($A6="","",VLOOKUP($A6,支出簿!$A$4:$E$34,2,0))</f>
        <v>旅費</v>
      </c>
      <c r="C6" s="2" t="str">
        <f>IF($A6="","",VLOOKUP($A6,支出簿!$A$4:$E$34,3,0))</f>
        <v>座間味－那覇　船代金</v>
      </c>
      <c r="D6" s="3">
        <f>IF($A6="","",VLOOKUP($A6,支出簿!$A$4:$E$34,4,0))</f>
        <v>43001</v>
      </c>
      <c r="E6" s="4">
        <f>IF($A6="","",VLOOKUP($A6,支出簿!$A$4:$E$34,5,0))</f>
        <v>4030</v>
      </c>
    </row>
    <row r="7" spans="1:5" x14ac:dyDescent="0.15">
      <c r="A7" s="44">
        <v>2</v>
      </c>
      <c r="B7" s="2" t="str">
        <f>IF($A7="","",VLOOKUP($A7,支出簿!$A$4:$E$34,2,0))</f>
        <v>旅費</v>
      </c>
      <c r="C7" s="2" t="str">
        <f>IF($A7="","",VLOOKUP($A7,支出簿!$A$4:$E$34,3,0))</f>
        <v>講師宿泊費</v>
      </c>
      <c r="D7" s="3">
        <f>IF($A7="","",VLOOKUP($A7,支出簿!$A$4:$E$34,4,0))</f>
        <v>43008</v>
      </c>
      <c r="E7" s="4">
        <f>IF($A7="","",VLOOKUP($A7,支出簿!$A$4:$E$34,5,0))</f>
        <v>2700</v>
      </c>
    </row>
    <row r="8" spans="1:5" x14ac:dyDescent="0.15">
      <c r="A8" s="44">
        <v>3</v>
      </c>
      <c r="B8" s="2" t="str">
        <f>IF($A8="","",VLOOKUP($A8,支出簿!$A$4:$E$34,2,0))</f>
        <v>旅費</v>
      </c>
      <c r="C8" s="2" t="str">
        <f>IF($A8="","",VLOOKUP($A8,支出簿!$A$4:$E$34,3,0))</f>
        <v>講師駐車場料金</v>
      </c>
      <c r="D8" s="3">
        <f>IF($A8="","",VLOOKUP($A8,支出簿!$A$4:$E$34,4,0))</f>
        <v>43008</v>
      </c>
      <c r="E8" s="4">
        <f>IF($A8="","",VLOOKUP($A8,支出簿!$A$4:$E$34,5,0))</f>
        <v>2500</v>
      </c>
    </row>
    <row r="9" spans="1:5" x14ac:dyDescent="0.15">
      <c r="A9" s="44"/>
      <c r="B9" s="2" t="str">
        <f>IF($A9="","",VLOOKUP($A9,支出簿!$A$4:$E$34,2,0))</f>
        <v/>
      </c>
      <c r="C9" s="2" t="str">
        <f>IF($A9="","",VLOOKUP($A9,支出簿!$A$4:$E$34,3,0))</f>
        <v/>
      </c>
      <c r="D9" s="3" t="str">
        <f>IF($A9="","",VLOOKUP($A9,支出簿!$A$4:$E$34,4,0))</f>
        <v/>
      </c>
      <c r="E9" s="4" t="str">
        <f>IF($A9="","",VLOOKUP($A9,支出簿!$A$4:$E$34,5,0))</f>
        <v/>
      </c>
    </row>
    <row r="10" spans="1:5" x14ac:dyDescent="0.15">
      <c r="A10" s="44"/>
      <c r="B10" s="2" t="str">
        <f>IF($A10="","",VLOOKUP($A10,支出簿!$A$4:$E$34,2,0))</f>
        <v/>
      </c>
      <c r="C10" s="2" t="str">
        <f>IF($A10="","",VLOOKUP($A10,支出簿!$A$4:$E$34,3,0))</f>
        <v/>
      </c>
      <c r="D10" s="3" t="str">
        <f>IF($A10="","",VLOOKUP($A10,支出簿!$A$4:$E$34,4,0))</f>
        <v/>
      </c>
      <c r="E10" s="4" t="str">
        <f>IF($A10="","",VLOOKUP($A10,支出簿!$A$4:$E$34,5,0))</f>
        <v/>
      </c>
    </row>
    <row r="11" spans="1:5" x14ac:dyDescent="0.15">
      <c r="A11" s="44"/>
      <c r="B11" s="2" t="str">
        <f>IF($A11="","",VLOOKUP($A11,支出簿!$A$4:$E$34,2,0))</f>
        <v/>
      </c>
      <c r="C11" s="2" t="str">
        <f>IF($A11="","",VLOOKUP($A11,支出簿!$A$4:$E$34,3,0))</f>
        <v/>
      </c>
      <c r="D11" s="3" t="str">
        <f>IF($A11="","",VLOOKUP($A11,支出簿!$A$4:$E$34,4,0))</f>
        <v/>
      </c>
      <c r="E11" s="4" t="str">
        <f>IF($A11="","",VLOOKUP($A11,支出簿!$A$4:$E$34,5,0))</f>
        <v/>
      </c>
    </row>
    <row r="12" spans="1:5" x14ac:dyDescent="0.15">
      <c r="A12" s="44"/>
      <c r="B12" s="2" t="str">
        <f>IF($A12="","",VLOOKUP($A12,支出簿!$A$4:$E$34,2,0))</f>
        <v/>
      </c>
      <c r="C12" s="2" t="str">
        <f>IF($A12="","",VLOOKUP($A12,支出簿!$A$4:$E$34,3,0))</f>
        <v/>
      </c>
      <c r="D12" s="3" t="str">
        <f>IF($A12="","",VLOOKUP($A12,支出簿!$A$4:$E$34,4,0))</f>
        <v/>
      </c>
      <c r="E12" s="4" t="str">
        <f>IF($A12="","",VLOOKUP($A12,支出簿!$A$4:$E$34,5,0))</f>
        <v/>
      </c>
    </row>
    <row r="13" spans="1:5" x14ac:dyDescent="0.15">
      <c r="A13" s="44"/>
      <c r="B13" s="2" t="str">
        <f>IF($A13="","",VLOOKUP($A13,支出簿!$A$4:$E$34,2,0))</f>
        <v/>
      </c>
      <c r="C13" s="2" t="str">
        <f>IF($A13="","",VLOOKUP($A13,支出簿!$A$4:$E$34,3,0))</f>
        <v/>
      </c>
      <c r="D13" s="3" t="str">
        <f>IF($A13="","",VLOOKUP($A13,支出簿!$A$4:$E$34,4,0))</f>
        <v/>
      </c>
      <c r="E13" s="4" t="str">
        <f>IF($A13="","",VLOOKUP($A13,支出簿!$A$4:$E$34,5,0))</f>
        <v/>
      </c>
    </row>
    <row r="14" spans="1:5" x14ac:dyDescent="0.15">
      <c r="C14" s="53" t="s">
        <v>8</v>
      </c>
      <c r="D14" s="53"/>
      <c r="E14" s="4">
        <f>SUM(E6:E13)</f>
        <v>9230</v>
      </c>
    </row>
    <row r="16" spans="1:5" x14ac:dyDescent="0.15">
      <c r="A16" t="s">
        <v>18</v>
      </c>
    </row>
    <row r="17" spans="1:5" x14ac:dyDescent="0.15">
      <c r="A17" s="6" t="s">
        <v>0</v>
      </c>
      <c r="B17" s="6" t="s">
        <v>1</v>
      </c>
      <c r="C17" s="6" t="s">
        <v>90</v>
      </c>
      <c r="D17" s="6" t="s">
        <v>92</v>
      </c>
      <c r="E17" s="6" t="s">
        <v>94</v>
      </c>
    </row>
    <row r="18" spans="1:5" x14ac:dyDescent="0.15">
      <c r="A18" s="44">
        <v>4</v>
      </c>
      <c r="B18" s="2" t="str">
        <f>IF($A18="","",VLOOKUP($A18,支出簿!$A$4:$E$34,2,0))</f>
        <v>謝金</v>
      </c>
      <c r="C18" s="2" t="str">
        <f>IF($A18="","",VLOOKUP($A18,支出簿!$A$4:$E$34,3,0))</f>
        <v>講師A</v>
      </c>
      <c r="D18" s="3">
        <f>IF($A18="","",VLOOKUP($A18,支出簿!$A$4:$E$34,4,0))</f>
        <v>43008</v>
      </c>
      <c r="E18" s="4">
        <f>IF($A18="","",VLOOKUP($A18,支出簿!$A$4:$E$34,5,0))</f>
        <v>25000</v>
      </c>
    </row>
    <row r="19" spans="1:5" x14ac:dyDescent="0.15">
      <c r="A19" s="44">
        <v>5</v>
      </c>
      <c r="B19" s="2" t="str">
        <f>IF($A19="","",VLOOKUP($A19,支出簿!$A$4:$E$34,2,0))</f>
        <v>謝金</v>
      </c>
      <c r="C19" s="2" t="str">
        <f>IF($A19="","",VLOOKUP($A19,支出簿!$A$4:$E$34,3,0))</f>
        <v>講師B</v>
      </c>
      <c r="D19" s="3">
        <f>IF($A19="","",VLOOKUP($A19,支出簿!$A$4:$E$34,4,0))</f>
        <v>43012</v>
      </c>
      <c r="E19" s="4">
        <f>IF($A19="","",VLOOKUP($A19,支出簿!$A$4:$E$34,5,0))</f>
        <v>25000</v>
      </c>
    </row>
    <row r="20" spans="1:5" x14ac:dyDescent="0.15">
      <c r="A20" s="44"/>
      <c r="B20" s="2" t="str">
        <f>IF($A20="","",VLOOKUP($A20,支出簿!$A$4:$E$34,2,0))</f>
        <v/>
      </c>
      <c r="C20" s="2" t="str">
        <f>IF($A20="","",VLOOKUP($A20,支出簿!$A$4:$E$34,3,0))</f>
        <v/>
      </c>
      <c r="D20" s="3" t="str">
        <f>IF($A20="","",VLOOKUP($A20,支出簿!$A$4:$E$34,4,0))</f>
        <v/>
      </c>
      <c r="E20" s="4" t="str">
        <f>IF($A20="","",VLOOKUP($A20,支出簿!$A$4:$E$34,5,0))</f>
        <v/>
      </c>
    </row>
    <row r="21" spans="1:5" x14ac:dyDescent="0.15">
      <c r="A21" s="44"/>
      <c r="B21" s="2" t="str">
        <f>IF($A21="","",VLOOKUP($A21,支出簿!$A$4:$E$34,2,0))</f>
        <v/>
      </c>
      <c r="C21" s="2" t="str">
        <f>IF($A21="","",VLOOKUP($A21,支出簿!$A$4:$E$34,3,0))</f>
        <v/>
      </c>
      <c r="D21" s="3" t="str">
        <f>IF($A21="","",VLOOKUP($A21,支出簿!$A$4:$E$34,4,0))</f>
        <v/>
      </c>
      <c r="E21" s="4" t="str">
        <f>IF($A21="","",VLOOKUP($A21,支出簿!$A$4:$E$34,5,0))</f>
        <v/>
      </c>
    </row>
    <row r="22" spans="1:5" x14ac:dyDescent="0.15">
      <c r="A22" s="44"/>
      <c r="B22" s="2" t="str">
        <f>IF($A22="","",VLOOKUP($A22,支出簿!$A$4:$E$34,2,0))</f>
        <v/>
      </c>
      <c r="C22" s="2" t="str">
        <f>IF($A22="","",VLOOKUP($A22,支出簿!$A$4:$E$34,3,0))</f>
        <v/>
      </c>
      <c r="D22" s="3" t="str">
        <f>IF($A22="","",VLOOKUP($A22,支出簿!$A$4:$E$34,4,0))</f>
        <v/>
      </c>
      <c r="E22" s="4" t="str">
        <f>IF($A22="","",VLOOKUP($A22,支出簿!$A$4:$E$34,5,0))</f>
        <v/>
      </c>
    </row>
    <row r="23" spans="1:5" x14ac:dyDescent="0.15">
      <c r="A23" s="44"/>
      <c r="B23" s="2" t="str">
        <f>IF($A23="","",VLOOKUP($A23,支出簿!$A$4:$E$34,2,0))</f>
        <v/>
      </c>
      <c r="C23" s="2" t="str">
        <f>IF($A23="","",VLOOKUP($A23,支出簿!$A$4:$E$34,3,0))</f>
        <v/>
      </c>
      <c r="D23" s="3" t="str">
        <f>IF($A23="","",VLOOKUP($A23,支出簿!$A$4:$E$34,4,0))</f>
        <v/>
      </c>
      <c r="E23" s="4" t="str">
        <f>IF($A23="","",VLOOKUP($A23,支出簿!$A$4:$E$34,5,0))</f>
        <v/>
      </c>
    </row>
    <row r="24" spans="1:5" x14ac:dyDescent="0.15">
      <c r="A24" s="44"/>
      <c r="B24" s="2" t="str">
        <f>IF($A24="","",VLOOKUP($A24,支出簿!$A$4:$E$34,2,0))</f>
        <v/>
      </c>
      <c r="C24" s="2" t="str">
        <f>IF($A24="","",VLOOKUP($A24,支出簿!$A$4:$E$34,3,0))</f>
        <v/>
      </c>
      <c r="D24" s="3" t="str">
        <f>IF($A24="","",VLOOKUP($A24,支出簿!$A$4:$E$34,4,0))</f>
        <v/>
      </c>
      <c r="E24" s="4" t="str">
        <f>IF($A24="","",VLOOKUP($A24,支出簿!$A$4:$E$34,5,0))</f>
        <v/>
      </c>
    </row>
    <row r="25" spans="1:5" x14ac:dyDescent="0.15">
      <c r="A25" s="44"/>
      <c r="B25" s="2" t="str">
        <f>IF($A25="","",VLOOKUP($A25,支出簿!$A$4:$E$34,2,0))</f>
        <v/>
      </c>
      <c r="C25" s="2" t="str">
        <f>IF($A25="","",VLOOKUP($A25,支出簿!$A$4:$E$34,3,0))</f>
        <v/>
      </c>
      <c r="D25" s="3" t="str">
        <f>IF($A25="","",VLOOKUP($A25,支出簿!$A$4:$E$34,4,0))</f>
        <v/>
      </c>
      <c r="E25" s="4" t="str">
        <f>IF($A25="","",VLOOKUP($A25,支出簿!$A$4:$E$34,5,0))</f>
        <v/>
      </c>
    </row>
    <row r="26" spans="1:5" x14ac:dyDescent="0.15">
      <c r="C26" s="53" t="s">
        <v>8</v>
      </c>
      <c r="D26" s="53"/>
      <c r="E26" s="4">
        <f>SUM(E18:E25)</f>
        <v>50000</v>
      </c>
    </row>
    <row r="29" spans="1:5" x14ac:dyDescent="0.15">
      <c r="A29" t="s">
        <v>19</v>
      </c>
    </row>
    <row r="30" spans="1:5" x14ac:dyDescent="0.15">
      <c r="A30" s="6" t="s">
        <v>0</v>
      </c>
      <c r="B30" s="6" t="s">
        <v>1</v>
      </c>
      <c r="C30" s="6" t="s">
        <v>90</v>
      </c>
      <c r="D30" s="6" t="s">
        <v>92</v>
      </c>
      <c r="E30" s="6" t="s">
        <v>94</v>
      </c>
    </row>
    <row r="31" spans="1:5" x14ac:dyDescent="0.15">
      <c r="A31" s="44">
        <v>6</v>
      </c>
      <c r="B31" s="2" t="str">
        <f>IF($A31="","",VLOOKUP($A31,支出簿!$A$4:$E$34,2,0))</f>
        <v>使用料及び賃借料</v>
      </c>
      <c r="C31" s="2" t="str">
        <f>IF($A31="","",VLOOKUP($A31,支出簿!$A$4:$E$34,3,0))</f>
        <v>会場使用料（座間味）</v>
      </c>
      <c r="D31" s="3">
        <f>IF($A31="","",VLOOKUP($A31,支出簿!$A$4:$E$34,4,0))</f>
        <v>43003</v>
      </c>
      <c r="E31" s="4">
        <f>IF($A31="","",VLOOKUP($A31,支出簿!$A$4:$E$34,5,0))</f>
        <v>5000</v>
      </c>
    </row>
    <row r="32" spans="1:5" x14ac:dyDescent="0.15">
      <c r="A32" s="44">
        <v>7</v>
      </c>
      <c r="B32" s="2" t="str">
        <f>IF($A32="","",VLOOKUP($A32,支出簿!$A$4:$E$34,2,0))</f>
        <v>使用料及び賃借料</v>
      </c>
      <c r="C32" s="2" t="str">
        <f>IF($A32="","",VLOOKUP($A32,支出簿!$A$4:$E$34,3,0))</f>
        <v>ゴミ運搬用レンタカー</v>
      </c>
      <c r="D32" s="3">
        <f>IF($A32="","",VLOOKUP($A32,支出簿!$A$4:$E$34,4,0))</f>
        <v>43003</v>
      </c>
      <c r="E32" s="4">
        <f>IF($A32="","",VLOOKUP($A32,支出簿!$A$4:$E$34,5,0))</f>
        <v>10400</v>
      </c>
    </row>
    <row r="33" spans="1:5" x14ac:dyDescent="0.15">
      <c r="A33" s="44"/>
      <c r="B33" s="2" t="str">
        <f>IF($A33="","",VLOOKUP($A33,支出簿!$A$4:$E$34,2,0))</f>
        <v/>
      </c>
      <c r="C33" s="2" t="str">
        <f>IF($A33="","",VLOOKUP($A33,支出簿!$A$4:$E$34,3,0))</f>
        <v/>
      </c>
      <c r="D33" s="3" t="str">
        <f>IF($A33="","",VLOOKUP($A33,支出簿!$A$4:$E$34,4,0))</f>
        <v/>
      </c>
      <c r="E33" s="4" t="str">
        <f>IF($A33="","",VLOOKUP($A33,支出簿!$A$4:$E$34,5,0))</f>
        <v/>
      </c>
    </row>
    <row r="34" spans="1:5" x14ac:dyDescent="0.15">
      <c r="A34" s="44"/>
      <c r="B34" s="2" t="str">
        <f>IF($A34="","",VLOOKUP($A34,支出簿!$A$4:$E$34,2,0))</f>
        <v/>
      </c>
      <c r="C34" s="2" t="str">
        <f>IF($A34="","",VLOOKUP($A34,支出簿!$A$4:$E$34,3,0))</f>
        <v/>
      </c>
      <c r="D34" s="3" t="str">
        <f>IF($A34="","",VLOOKUP($A34,支出簿!$A$4:$E$34,4,0))</f>
        <v/>
      </c>
      <c r="E34" s="4" t="str">
        <f>IF($A34="","",VLOOKUP($A34,支出簿!$A$4:$E$34,5,0))</f>
        <v/>
      </c>
    </row>
    <row r="35" spans="1:5" x14ac:dyDescent="0.15">
      <c r="A35" s="44"/>
      <c r="B35" s="2" t="str">
        <f>IF($A35="","",VLOOKUP($A35,支出簿!$A$4:$E$34,2,0))</f>
        <v/>
      </c>
      <c r="C35" s="2" t="str">
        <f>IF($A35="","",VLOOKUP($A35,支出簿!$A$4:$E$34,3,0))</f>
        <v/>
      </c>
      <c r="D35" s="3" t="str">
        <f>IF($A35="","",VLOOKUP($A35,支出簿!$A$4:$E$34,4,0))</f>
        <v/>
      </c>
      <c r="E35" s="4" t="str">
        <f>IF($A35="","",VLOOKUP($A35,支出簿!$A$4:$E$34,5,0))</f>
        <v/>
      </c>
    </row>
    <row r="36" spans="1:5" x14ac:dyDescent="0.15">
      <c r="A36" s="44"/>
      <c r="B36" s="2" t="str">
        <f>IF($A36="","",VLOOKUP($A36,支出簿!$A$4:$E$34,2,0))</f>
        <v/>
      </c>
      <c r="C36" s="2" t="str">
        <f>IF($A36="","",VLOOKUP($A36,支出簿!$A$4:$E$34,3,0))</f>
        <v/>
      </c>
      <c r="D36" s="3" t="str">
        <f>IF($A36="","",VLOOKUP($A36,支出簿!$A$4:$E$34,4,0))</f>
        <v/>
      </c>
      <c r="E36" s="4" t="str">
        <f>IF($A36="","",VLOOKUP($A36,支出簿!$A$4:$E$34,5,0))</f>
        <v/>
      </c>
    </row>
    <row r="37" spans="1:5" x14ac:dyDescent="0.15">
      <c r="A37" s="44"/>
      <c r="B37" s="2" t="str">
        <f>IF($A37="","",VLOOKUP($A37,支出簿!$A$4:$E$34,2,0))</f>
        <v/>
      </c>
      <c r="C37" s="2" t="str">
        <f>IF($A37="","",VLOOKUP($A37,支出簿!$A$4:$E$34,3,0))</f>
        <v/>
      </c>
      <c r="D37" s="3" t="str">
        <f>IF($A37="","",VLOOKUP($A37,支出簿!$A$4:$E$34,4,0))</f>
        <v/>
      </c>
      <c r="E37" s="4" t="str">
        <f>IF($A37="","",VLOOKUP($A37,支出簿!$A$4:$E$34,5,0))</f>
        <v/>
      </c>
    </row>
    <row r="38" spans="1:5" x14ac:dyDescent="0.15">
      <c r="A38" s="44"/>
      <c r="B38" s="2" t="str">
        <f>IF($A38="","",VLOOKUP($A38,支出簿!$A$4:$E$34,2,0))</f>
        <v/>
      </c>
      <c r="C38" s="2" t="str">
        <f>IF($A38="","",VLOOKUP($A38,支出簿!$A$4:$E$34,3,0))</f>
        <v/>
      </c>
      <c r="D38" s="3" t="str">
        <f>IF($A38="","",VLOOKUP($A38,支出簿!$A$4:$E$34,4,0))</f>
        <v/>
      </c>
      <c r="E38" s="4" t="str">
        <f>IF($A38="","",VLOOKUP($A38,支出簿!$A$4:$E$34,5,0))</f>
        <v/>
      </c>
    </row>
    <row r="39" spans="1:5" x14ac:dyDescent="0.15">
      <c r="C39" s="53" t="s">
        <v>8</v>
      </c>
      <c r="D39" s="53"/>
      <c r="E39" s="4">
        <f>SUM(E31:E38)</f>
        <v>15400</v>
      </c>
    </row>
    <row r="42" spans="1:5" x14ac:dyDescent="0.15">
      <c r="A42" t="s">
        <v>20</v>
      </c>
    </row>
    <row r="43" spans="1:5" x14ac:dyDescent="0.15">
      <c r="A43" t="s">
        <v>9</v>
      </c>
    </row>
    <row r="44" spans="1:5" x14ac:dyDescent="0.15">
      <c r="A44" s="6" t="s">
        <v>0</v>
      </c>
      <c r="B44" s="6" t="s">
        <v>1</v>
      </c>
      <c r="C44" s="6" t="s">
        <v>90</v>
      </c>
      <c r="D44" s="6" t="s">
        <v>92</v>
      </c>
      <c r="E44" s="6" t="s">
        <v>94</v>
      </c>
    </row>
    <row r="45" spans="1:5" x14ac:dyDescent="0.15">
      <c r="A45" s="44">
        <v>8</v>
      </c>
      <c r="B45" s="2" t="str">
        <f>IF($A45="","",VLOOKUP($A45,支出簿!$A$4:$E$34,2,0))</f>
        <v>消耗品費（需用費）</v>
      </c>
      <c r="C45" s="2" t="str">
        <f>IF($A45="","",VLOOKUP($A45,支出簿!$A$4:$E$34,3,0))</f>
        <v>ワークショップ及び展示に使用</v>
      </c>
      <c r="D45" s="3">
        <f>IF($A45="","",VLOOKUP($A45,支出簿!$A$4:$E$34,4,0))</f>
        <v>43011</v>
      </c>
      <c r="E45" s="4">
        <f>IF($A45="","",VLOOKUP($A45,支出簿!$A$4:$E$34,5,0))</f>
        <v>63608</v>
      </c>
    </row>
    <row r="46" spans="1:5" x14ac:dyDescent="0.15">
      <c r="A46" s="44">
        <v>9</v>
      </c>
      <c r="B46" s="2" t="str">
        <f>IF($A46="","",VLOOKUP($A46,支出簿!$A$4:$E$34,2,0))</f>
        <v>消耗品費（需用費）</v>
      </c>
      <c r="C46" s="2" t="str">
        <f>IF($A46="","",VLOOKUP($A46,支出簿!$A$4:$E$34,3,0))</f>
        <v>ワークショップ及び展示に使用</v>
      </c>
      <c r="D46" s="3">
        <f>IF($A46="","",VLOOKUP($A46,支出簿!$A$4:$E$34,4,0))</f>
        <v>43006</v>
      </c>
      <c r="E46" s="4">
        <f>IF($A46="","",VLOOKUP($A46,支出簿!$A$4:$E$34,5,0))</f>
        <v>134198</v>
      </c>
    </row>
    <row r="47" spans="1:5" x14ac:dyDescent="0.15">
      <c r="A47" s="44"/>
      <c r="B47" s="2" t="str">
        <f>IF($A47="","",VLOOKUP($A47,支出簿!$A$4:$E$34,2,0))</f>
        <v/>
      </c>
      <c r="C47" s="2" t="str">
        <f>IF($A47="","",VLOOKUP($A47,支出簿!$A$4:$E$34,3,0))</f>
        <v/>
      </c>
      <c r="D47" s="3" t="str">
        <f>IF($A47="","",VLOOKUP($A47,支出簿!$A$4:$E$34,4,0))</f>
        <v/>
      </c>
      <c r="E47" s="4" t="str">
        <f>IF($A47="","",VLOOKUP($A47,支出簿!$A$4:$E$34,5,0))</f>
        <v/>
      </c>
    </row>
    <row r="48" spans="1:5" x14ac:dyDescent="0.15">
      <c r="A48" s="44"/>
      <c r="B48" s="2" t="str">
        <f>IF($A48="","",VLOOKUP($A48,支出簿!$A$4:$E$34,2,0))</f>
        <v/>
      </c>
      <c r="C48" s="2" t="str">
        <f>IF($A48="","",VLOOKUP($A48,支出簿!$A$4:$E$34,3,0))</f>
        <v/>
      </c>
      <c r="D48" s="3" t="str">
        <f>IF($A48="","",VLOOKUP($A48,支出簿!$A$4:$E$34,4,0))</f>
        <v/>
      </c>
      <c r="E48" s="4" t="str">
        <f>IF($A48="","",VLOOKUP($A48,支出簿!$A$4:$E$34,5,0))</f>
        <v/>
      </c>
    </row>
    <row r="49" spans="1:5" x14ac:dyDescent="0.15">
      <c r="A49" s="44"/>
      <c r="B49" s="2" t="str">
        <f>IF($A49="","",VLOOKUP($A49,支出簿!$A$4:$E$34,2,0))</f>
        <v/>
      </c>
      <c r="C49" s="2" t="str">
        <f>IF($A49="","",VLOOKUP($A49,支出簿!$A$4:$E$34,3,0))</f>
        <v/>
      </c>
      <c r="D49" s="3" t="str">
        <f>IF($A49="","",VLOOKUP($A49,支出簿!$A$4:$E$34,4,0))</f>
        <v/>
      </c>
      <c r="E49" s="4" t="str">
        <f>IF($A49="","",VLOOKUP($A49,支出簿!$A$4:$E$34,5,0))</f>
        <v/>
      </c>
    </row>
    <row r="50" spans="1:5" x14ac:dyDescent="0.15">
      <c r="A50" s="44"/>
      <c r="B50" s="2" t="str">
        <f>IF($A50="","",VLOOKUP($A50,支出簿!$A$4:$E$34,2,0))</f>
        <v/>
      </c>
      <c r="C50" s="2" t="str">
        <f>IF($A50="","",VLOOKUP($A50,支出簿!$A$4:$E$34,3,0))</f>
        <v/>
      </c>
      <c r="D50" s="3" t="str">
        <f>IF($A50="","",VLOOKUP($A50,支出簿!$A$4:$E$34,4,0))</f>
        <v/>
      </c>
      <c r="E50" s="4" t="str">
        <f>IF($A50="","",VLOOKUP($A50,支出簿!$A$4:$E$34,5,0))</f>
        <v/>
      </c>
    </row>
    <row r="51" spans="1:5" x14ac:dyDescent="0.15">
      <c r="A51" s="44"/>
      <c r="B51" s="2" t="str">
        <f>IF($A51="","",VLOOKUP($A51,支出簿!$A$4:$E$34,2,0))</f>
        <v/>
      </c>
      <c r="C51" s="2" t="str">
        <f>IF($A51="","",VLOOKUP($A51,支出簿!$A$4:$E$34,3,0))</f>
        <v/>
      </c>
      <c r="D51" s="3" t="str">
        <f>IF($A51="","",VLOOKUP($A51,支出簿!$A$4:$E$34,4,0))</f>
        <v/>
      </c>
      <c r="E51" s="4" t="str">
        <f>IF($A51="","",VLOOKUP($A51,支出簿!$A$4:$E$34,5,0))</f>
        <v/>
      </c>
    </row>
    <row r="52" spans="1:5" x14ac:dyDescent="0.15">
      <c r="A52" s="44"/>
      <c r="B52" s="2" t="str">
        <f>IF($A52="","",VLOOKUP($A52,支出簿!$A$4:$E$34,2,0))</f>
        <v/>
      </c>
      <c r="C52" s="2" t="str">
        <f>IF($A52="","",VLOOKUP($A52,支出簿!$A$4:$E$34,3,0))</f>
        <v/>
      </c>
      <c r="D52" s="3" t="str">
        <f>IF($A52="","",VLOOKUP($A52,支出簿!$A$4:$E$34,4,0))</f>
        <v/>
      </c>
      <c r="E52" s="4" t="str">
        <f>IF($A52="","",VLOOKUP($A52,支出簿!$A$4:$E$34,5,0))</f>
        <v/>
      </c>
    </row>
    <row r="53" spans="1:5" x14ac:dyDescent="0.15">
      <c r="A53" s="44"/>
      <c r="B53" s="2" t="str">
        <f>IF($A53="","",VLOOKUP($A53,支出簿!$A$4:$E$34,2,0))</f>
        <v/>
      </c>
      <c r="C53" s="2" t="str">
        <f>IF($A53="","",VLOOKUP($A53,支出簿!$A$4:$E$34,3,0))</f>
        <v/>
      </c>
      <c r="D53" s="3" t="str">
        <f>IF($A53="","",VLOOKUP($A53,支出簿!$A$4:$E$34,4,0))</f>
        <v/>
      </c>
      <c r="E53" s="4" t="str">
        <f>IF($A53="","",VLOOKUP($A53,支出簿!$A$4:$E$34,5,0))</f>
        <v/>
      </c>
    </row>
    <row r="54" spans="1:5" x14ac:dyDescent="0.15">
      <c r="A54" s="44"/>
      <c r="B54" s="2" t="str">
        <f>IF($A54="","",VLOOKUP($A54,支出簿!$A$4:$E$34,2,0))</f>
        <v/>
      </c>
      <c r="C54" s="2" t="str">
        <f>IF($A54="","",VLOOKUP($A54,支出簿!$A$4:$E$34,3,0))</f>
        <v/>
      </c>
      <c r="D54" s="3" t="str">
        <f>IF($A54="","",VLOOKUP($A54,支出簿!$A$4:$E$34,4,0))</f>
        <v/>
      </c>
      <c r="E54" s="4" t="str">
        <f>IF($A54="","",VLOOKUP($A54,支出簿!$A$4:$E$34,5,0))</f>
        <v/>
      </c>
    </row>
    <row r="55" spans="1:5" x14ac:dyDescent="0.15">
      <c r="A55" s="44"/>
      <c r="B55" s="2" t="str">
        <f>IF($A55="","",VLOOKUP($A55,支出簿!$A$4:$E$34,2,0))</f>
        <v/>
      </c>
      <c r="C55" s="2" t="str">
        <f>IF($A55="","",VLOOKUP($A55,支出簿!$A$4:$E$34,3,0))</f>
        <v/>
      </c>
      <c r="D55" s="3" t="str">
        <f>IF($A55="","",VLOOKUP($A55,支出簿!$A$4:$E$34,4,0))</f>
        <v/>
      </c>
      <c r="E55" s="4" t="str">
        <f>IF($A55="","",VLOOKUP($A55,支出簿!$A$4:$E$34,5,0))</f>
        <v/>
      </c>
    </row>
    <row r="56" spans="1:5" x14ac:dyDescent="0.15">
      <c r="A56" s="44"/>
      <c r="B56" s="2" t="str">
        <f>IF($A56="","",VLOOKUP($A56,支出簿!$A$4:$E$34,2,0))</f>
        <v/>
      </c>
      <c r="C56" s="2" t="str">
        <f>IF($A56="","",VLOOKUP($A56,支出簿!$A$4:$E$34,3,0))</f>
        <v/>
      </c>
      <c r="D56" s="3" t="str">
        <f>IF($A56="","",VLOOKUP($A56,支出簿!$A$4:$E$34,4,0))</f>
        <v/>
      </c>
      <c r="E56" s="4" t="str">
        <f>IF($A56="","",VLOOKUP($A56,支出簿!$A$4:$E$34,5,0))</f>
        <v/>
      </c>
    </row>
    <row r="57" spans="1:5" x14ac:dyDescent="0.15">
      <c r="A57" s="44"/>
      <c r="B57" s="2" t="str">
        <f>IF($A57="","",VLOOKUP($A57,支出簿!$A$4:$E$34,2,0))</f>
        <v/>
      </c>
      <c r="C57" s="2" t="str">
        <f>IF($A57="","",VLOOKUP($A57,支出簿!$A$4:$E$34,3,0))</f>
        <v/>
      </c>
      <c r="D57" s="3" t="str">
        <f>IF($A57="","",VLOOKUP($A57,支出簿!$A$4:$E$34,4,0))</f>
        <v/>
      </c>
      <c r="E57" s="4" t="str">
        <f>IF($A57="","",VLOOKUP($A57,支出簿!$A$4:$E$34,5,0))</f>
        <v/>
      </c>
    </row>
    <row r="58" spans="1:5" x14ac:dyDescent="0.15">
      <c r="A58" s="44"/>
      <c r="B58" s="2" t="str">
        <f>IF($A58="","",VLOOKUP($A58,支出簿!$A$4:$E$34,2,0))</f>
        <v/>
      </c>
      <c r="C58" s="2" t="str">
        <f>IF($A58="","",VLOOKUP($A58,支出簿!$A$4:$E$34,3,0))</f>
        <v/>
      </c>
      <c r="D58" s="3" t="str">
        <f>IF($A58="","",VLOOKUP($A58,支出簿!$A$4:$E$34,4,0))</f>
        <v/>
      </c>
      <c r="E58" s="4" t="str">
        <f>IF($A58="","",VLOOKUP($A58,支出簿!$A$4:$E$34,5,0))</f>
        <v/>
      </c>
    </row>
    <row r="59" spans="1:5" x14ac:dyDescent="0.15">
      <c r="A59" s="44"/>
      <c r="B59" s="2" t="str">
        <f>IF($A59="","",VLOOKUP($A59,支出簿!$A$4:$E$34,2,0))</f>
        <v/>
      </c>
      <c r="C59" s="2" t="str">
        <f>IF($A59="","",VLOOKUP($A59,支出簿!$A$4:$E$34,3,0))</f>
        <v/>
      </c>
      <c r="D59" s="3" t="str">
        <f>IF($A59="","",VLOOKUP($A59,支出簿!$A$4:$E$34,4,0))</f>
        <v/>
      </c>
      <c r="E59" s="4" t="str">
        <f>IF($A59="","",VLOOKUP($A59,支出簿!$A$4:$E$34,5,0))</f>
        <v/>
      </c>
    </row>
    <row r="60" spans="1:5" x14ac:dyDescent="0.15">
      <c r="A60" s="44"/>
      <c r="B60" s="2" t="str">
        <f>IF($A60="","",VLOOKUP($A60,支出簿!$A$4:$E$34,2,0))</f>
        <v/>
      </c>
      <c r="C60" s="2" t="str">
        <f>IF($A60="","",VLOOKUP($A60,支出簿!$A$4:$E$34,3,0))</f>
        <v/>
      </c>
      <c r="D60" s="3" t="str">
        <f>IF($A60="","",VLOOKUP($A60,支出簿!$A$4:$E$34,4,0))</f>
        <v/>
      </c>
      <c r="E60" s="4" t="str">
        <f>IF($A60="","",VLOOKUP($A60,支出簿!$A$4:$E$34,5,0))</f>
        <v/>
      </c>
    </row>
    <row r="61" spans="1:5" x14ac:dyDescent="0.15">
      <c r="A61" s="44"/>
      <c r="B61" s="2" t="str">
        <f>IF($A61="","",VLOOKUP($A61,支出簿!$A$4:$E$34,2,0))</f>
        <v/>
      </c>
      <c r="C61" s="2" t="str">
        <f>IF($A61="","",VLOOKUP($A61,支出簿!$A$4:$E$34,3,0))</f>
        <v/>
      </c>
      <c r="D61" s="3" t="str">
        <f>IF($A61="","",VLOOKUP($A61,支出簿!$A$4:$E$34,4,0))</f>
        <v/>
      </c>
      <c r="E61" s="4" t="str">
        <f>IF($A61="","",VLOOKUP($A61,支出簿!$A$4:$E$34,5,0))</f>
        <v/>
      </c>
    </row>
    <row r="62" spans="1:5" x14ac:dyDescent="0.15">
      <c r="A62" s="44"/>
      <c r="B62" s="2" t="str">
        <f>IF($A62="","",VLOOKUP($A62,支出簿!$A$4:$E$34,2,0))</f>
        <v/>
      </c>
      <c r="C62" s="2" t="str">
        <f>IF($A62="","",VLOOKUP($A62,支出簿!$A$4:$E$34,3,0))</f>
        <v/>
      </c>
      <c r="D62" s="3" t="str">
        <f>IF($A62="","",VLOOKUP($A62,支出簿!$A$4:$E$34,4,0))</f>
        <v/>
      </c>
      <c r="E62" s="4" t="str">
        <f>IF($A62="","",VLOOKUP($A62,支出簿!$A$4:$E$34,5,0))</f>
        <v/>
      </c>
    </row>
    <row r="63" spans="1:5" x14ac:dyDescent="0.15">
      <c r="A63" s="44"/>
      <c r="B63" s="2" t="str">
        <f>IF($A63="","",VLOOKUP($A63,支出簿!$A$4:$E$34,2,0))</f>
        <v/>
      </c>
      <c r="C63" s="2" t="str">
        <f>IF($A63="","",VLOOKUP($A63,支出簿!$A$4:$E$34,3,0))</f>
        <v/>
      </c>
      <c r="D63" s="3" t="str">
        <f>IF($A63="","",VLOOKUP($A63,支出簿!$A$4:$E$34,4,0))</f>
        <v/>
      </c>
      <c r="E63" s="4" t="str">
        <f>IF($A63="","",VLOOKUP($A63,支出簿!$A$4:$E$34,5,0))</f>
        <v/>
      </c>
    </row>
    <row r="64" spans="1:5" x14ac:dyDescent="0.15">
      <c r="A64" s="44"/>
      <c r="B64" s="2" t="str">
        <f>IF($A64="","",VLOOKUP($A64,支出簿!$A$4:$E$34,2,0))</f>
        <v/>
      </c>
      <c r="C64" s="2" t="str">
        <f>IF($A64="","",VLOOKUP($A64,支出簿!$A$4:$E$34,3,0))</f>
        <v/>
      </c>
      <c r="D64" s="3" t="str">
        <f>IF($A64="","",VLOOKUP($A64,支出簿!$A$4:$E$34,4,0))</f>
        <v/>
      </c>
      <c r="E64" s="4" t="str">
        <f>IF($A64="","",VLOOKUP($A64,支出簿!$A$4:$E$34,5,0))</f>
        <v/>
      </c>
    </row>
    <row r="65" spans="1:5" x14ac:dyDescent="0.15">
      <c r="C65" s="53" t="s">
        <v>8</v>
      </c>
      <c r="D65" s="53"/>
      <c r="E65" s="4">
        <f>SUM(E45:E64)</f>
        <v>197806</v>
      </c>
    </row>
    <row r="68" spans="1:5" x14ac:dyDescent="0.15">
      <c r="A68" t="s">
        <v>10</v>
      </c>
    </row>
    <row r="69" spans="1:5" x14ac:dyDescent="0.15">
      <c r="A69" s="6" t="s">
        <v>0</v>
      </c>
      <c r="B69" s="6" t="s">
        <v>1</v>
      </c>
      <c r="C69" s="6" t="s">
        <v>90</v>
      </c>
      <c r="D69" s="6" t="s">
        <v>92</v>
      </c>
      <c r="E69" s="6" t="s">
        <v>94</v>
      </c>
    </row>
    <row r="70" spans="1:5" x14ac:dyDescent="0.15">
      <c r="A70" s="44"/>
      <c r="B70" s="2" t="str">
        <f>IF($A70="","",VLOOKUP($A70,支出簿!$A$4:$E$34,2,0))</f>
        <v/>
      </c>
      <c r="C70" s="2" t="str">
        <f>IF($A70="","",VLOOKUP($A70,支出簿!$A$4:$E$34,3,0))</f>
        <v/>
      </c>
      <c r="D70" s="3" t="str">
        <f>IF($A70="","",VLOOKUP($A70,支出簿!$A$4:$E$34,4,0))</f>
        <v/>
      </c>
      <c r="E70" s="4" t="str">
        <f>IF($A70="","",VLOOKUP($A70,支出簿!$A$4:$E$34,5,0))</f>
        <v/>
      </c>
    </row>
    <row r="71" spans="1:5" x14ac:dyDescent="0.15">
      <c r="A71" s="44"/>
      <c r="B71" s="2" t="str">
        <f>IF($A71="","",VLOOKUP($A71,支出簿!$A$4:$E$34,2,0))</f>
        <v/>
      </c>
      <c r="C71" s="2" t="str">
        <f>IF($A71="","",VLOOKUP($A71,支出簿!$A$4:$E$34,3,0))</f>
        <v/>
      </c>
      <c r="D71" s="3" t="str">
        <f>IF($A71="","",VLOOKUP($A71,支出簿!$A$4:$E$34,4,0))</f>
        <v/>
      </c>
      <c r="E71" s="4" t="str">
        <f>IF($A71="","",VLOOKUP($A71,支出簿!$A$4:$E$34,5,0))</f>
        <v/>
      </c>
    </row>
    <row r="72" spans="1:5" x14ac:dyDescent="0.15">
      <c r="A72" s="44"/>
      <c r="B72" s="2" t="str">
        <f>IF($A72="","",VLOOKUP($A72,支出簿!$A$4:$E$34,2,0))</f>
        <v/>
      </c>
      <c r="C72" s="2" t="str">
        <f>IF($A72="","",VLOOKUP($A72,支出簿!$A$4:$E$34,3,0))</f>
        <v/>
      </c>
      <c r="D72" s="3" t="str">
        <f>IF($A72="","",VLOOKUP($A72,支出簿!$A$4:$E$34,4,0))</f>
        <v/>
      </c>
      <c r="E72" s="4" t="str">
        <f>IF($A72="","",VLOOKUP($A72,支出簿!$A$4:$E$34,5,0))</f>
        <v/>
      </c>
    </row>
    <row r="73" spans="1:5" x14ac:dyDescent="0.15">
      <c r="A73" s="44"/>
      <c r="B73" s="2" t="str">
        <f>IF($A73="","",VLOOKUP($A73,支出簿!$A$4:$E$34,2,0))</f>
        <v/>
      </c>
      <c r="C73" s="2" t="str">
        <f>IF($A73="","",VLOOKUP($A73,支出簿!$A$4:$E$34,3,0))</f>
        <v/>
      </c>
      <c r="D73" s="3" t="str">
        <f>IF($A73="","",VLOOKUP($A73,支出簿!$A$4:$E$34,4,0))</f>
        <v/>
      </c>
      <c r="E73" s="4" t="str">
        <f>IF($A73="","",VLOOKUP($A73,支出簿!$A$4:$E$34,5,0))</f>
        <v/>
      </c>
    </row>
    <row r="74" spans="1:5" x14ac:dyDescent="0.15">
      <c r="A74" s="44"/>
      <c r="B74" s="2" t="str">
        <f>IF($A74="","",VLOOKUP($A74,支出簿!$A$4:$E$34,2,0))</f>
        <v/>
      </c>
      <c r="C74" s="2" t="str">
        <f>IF($A74="","",VLOOKUP($A74,支出簿!$A$4:$E$34,3,0))</f>
        <v/>
      </c>
      <c r="D74" s="3" t="str">
        <f>IF($A74="","",VLOOKUP($A74,支出簿!$A$4:$E$34,4,0))</f>
        <v/>
      </c>
      <c r="E74" s="4" t="str">
        <f>IF($A74="","",VLOOKUP($A74,支出簿!$A$4:$E$34,5,0))</f>
        <v/>
      </c>
    </row>
    <row r="75" spans="1:5" x14ac:dyDescent="0.15">
      <c r="A75" s="44"/>
      <c r="B75" s="2" t="str">
        <f>IF($A75="","",VLOOKUP($A75,支出簿!$A$4:$E$34,2,0))</f>
        <v/>
      </c>
      <c r="C75" s="2" t="str">
        <f>IF($A75="","",VLOOKUP($A75,支出簿!$A$4:$E$34,3,0))</f>
        <v/>
      </c>
      <c r="D75" s="3" t="str">
        <f>IF($A75="","",VLOOKUP($A75,支出簿!$A$4:$E$34,4,0))</f>
        <v/>
      </c>
      <c r="E75" s="4" t="str">
        <f>IF($A75="","",VLOOKUP($A75,支出簿!$A$4:$E$34,5,0))</f>
        <v/>
      </c>
    </row>
    <row r="76" spans="1:5" x14ac:dyDescent="0.15">
      <c r="A76" s="44"/>
      <c r="B76" s="2" t="str">
        <f>IF($A76="","",VLOOKUP($A76,支出簿!$A$4:$E$34,2,0))</f>
        <v/>
      </c>
      <c r="C76" s="2" t="str">
        <f>IF($A76="","",VLOOKUP($A76,支出簿!$A$4:$E$34,3,0))</f>
        <v/>
      </c>
      <c r="D76" s="3" t="str">
        <f>IF($A76="","",VLOOKUP($A76,支出簿!$A$4:$E$34,4,0))</f>
        <v/>
      </c>
      <c r="E76" s="4" t="str">
        <f>IF($A76="","",VLOOKUP($A76,支出簿!$A$4:$E$34,5,0))</f>
        <v/>
      </c>
    </row>
    <row r="77" spans="1:5" x14ac:dyDescent="0.15">
      <c r="A77" s="44"/>
      <c r="B77" s="2" t="str">
        <f>IF($A77="","",VLOOKUP($A77,支出簿!$A$4:$E$34,2,0))</f>
        <v/>
      </c>
      <c r="C77" s="2" t="str">
        <f>IF($A77="","",VLOOKUP($A77,支出簿!$A$4:$E$34,3,0))</f>
        <v/>
      </c>
      <c r="D77" s="3" t="str">
        <f>IF($A77="","",VLOOKUP($A77,支出簿!$A$4:$E$34,4,0))</f>
        <v/>
      </c>
      <c r="E77" s="4" t="str">
        <f>IF($A77="","",VLOOKUP($A77,支出簿!$A$4:$E$34,5,0))</f>
        <v/>
      </c>
    </row>
    <row r="78" spans="1:5" x14ac:dyDescent="0.15">
      <c r="C78" s="53" t="s">
        <v>8</v>
      </c>
      <c r="D78" s="53"/>
      <c r="E78" s="4">
        <f>SUM(E70:E77)</f>
        <v>0</v>
      </c>
    </row>
    <row r="81" spans="1:5" x14ac:dyDescent="0.15">
      <c r="A81" t="s">
        <v>21</v>
      </c>
    </row>
    <row r="82" spans="1:5" x14ac:dyDescent="0.15">
      <c r="A82" s="6" t="s">
        <v>0</v>
      </c>
      <c r="B82" s="6" t="s">
        <v>1</v>
      </c>
      <c r="C82" s="6" t="s">
        <v>90</v>
      </c>
      <c r="D82" s="6" t="s">
        <v>92</v>
      </c>
      <c r="E82" s="6" t="s">
        <v>94</v>
      </c>
    </row>
    <row r="83" spans="1:5" x14ac:dyDescent="0.15">
      <c r="A83" s="44">
        <v>10</v>
      </c>
      <c r="B83" s="2" t="str">
        <f>IF($A83="","",VLOOKUP($A83,支出簿!$A$4:$E$34,2,0))</f>
        <v>役務費</v>
      </c>
      <c r="C83" s="2" t="str">
        <f>IF($A83="","",VLOOKUP($A83,支出簿!$A$4:$E$34,3,0))</f>
        <v>切手（展示会案内用）</v>
      </c>
      <c r="D83" s="3">
        <f>IF($A83="","",VLOOKUP($A83,支出簿!$A$4:$E$34,4,0))</f>
        <v>43007</v>
      </c>
      <c r="E83" s="4">
        <f>IF($A83="","",VLOOKUP($A83,支出簿!$A$4:$E$34,5,0))</f>
        <v>8494</v>
      </c>
    </row>
    <row r="84" spans="1:5" x14ac:dyDescent="0.15">
      <c r="A84" s="44"/>
      <c r="B84" s="2" t="str">
        <f>IF($A84="","",VLOOKUP($A84,支出簿!$A$4:$E$34,2,0))</f>
        <v/>
      </c>
      <c r="C84" s="2" t="str">
        <f>IF($A84="","",VLOOKUP($A84,支出簿!$A$4:$E$34,3,0))</f>
        <v/>
      </c>
      <c r="D84" s="3" t="str">
        <f>IF($A84="","",VLOOKUP($A84,支出簿!$A$4:$E$34,4,0))</f>
        <v/>
      </c>
      <c r="E84" s="4" t="str">
        <f>IF($A84="","",VLOOKUP($A84,支出簿!$A$4:$E$34,5,0))</f>
        <v/>
      </c>
    </row>
    <row r="85" spans="1:5" x14ac:dyDescent="0.15">
      <c r="A85" s="44"/>
      <c r="B85" s="2" t="str">
        <f>IF($A85="","",VLOOKUP($A85,支出簿!$A$4:$E$34,2,0))</f>
        <v/>
      </c>
      <c r="C85" s="2" t="str">
        <f>IF($A85="","",VLOOKUP($A85,支出簿!$A$4:$E$34,3,0))</f>
        <v/>
      </c>
      <c r="D85" s="3" t="str">
        <f>IF($A85="","",VLOOKUP($A85,支出簿!$A$4:$E$34,4,0))</f>
        <v/>
      </c>
      <c r="E85" s="4" t="str">
        <f>IF($A85="","",VLOOKUP($A85,支出簿!$A$4:$E$34,5,0))</f>
        <v/>
      </c>
    </row>
    <row r="86" spans="1:5" x14ac:dyDescent="0.15">
      <c r="A86" s="44"/>
      <c r="B86" s="2" t="str">
        <f>IF($A86="","",VLOOKUP($A86,支出簿!$A$4:$E$34,2,0))</f>
        <v/>
      </c>
      <c r="C86" s="2" t="str">
        <f>IF($A86="","",VLOOKUP($A86,支出簿!$A$4:$E$34,3,0))</f>
        <v/>
      </c>
      <c r="D86" s="3" t="str">
        <f>IF($A86="","",VLOOKUP($A86,支出簿!$A$4:$E$34,4,0))</f>
        <v/>
      </c>
      <c r="E86" s="4" t="str">
        <f>IF($A86="","",VLOOKUP($A86,支出簿!$A$4:$E$34,5,0))</f>
        <v/>
      </c>
    </row>
    <row r="87" spans="1:5" x14ac:dyDescent="0.15">
      <c r="A87" s="44"/>
      <c r="B87" s="2" t="str">
        <f>IF($A87="","",VLOOKUP($A87,支出簿!$A$4:$E$34,2,0))</f>
        <v/>
      </c>
      <c r="C87" s="2" t="str">
        <f>IF($A87="","",VLOOKUP($A87,支出簿!$A$4:$E$34,3,0))</f>
        <v/>
      </c>
      <c r="D87" s="3" t="str">
        <f>IF($A87="","",VLOOKUP($A87,支出簿!$A$4:$E$34,4,0))</f>
        <v/>
      </c>
      <c r="E87" s="4" t="str">
        <f>IF($A87="","",VLOOKUP($A87,支出簿!$A$4:$E$34,5,0))</f>
        <v/>
      </c>
    </row>
    <row r="88" spans="1:5" x14ac:dyDescent="0.15">
      <c r="A88" s="44"/>
      <c r="B88" s="2" t="str">
        <f>IF($A88="","",VLOOKUP($A88,支出簿!$A$4:$E$34,2,0))</f>
        <v/>
      </c>
      <c r="C88" s="2" t="str">
        <f>IF($A88="","",VLOOKUP($A88,支出簿!$A$4:$E$34,3,0))</f>
        <v/>
      </c>
      <c r="D88" s="3" t="str">
        <f>IF($A88="","",VLOOKUP($A88,支出簿!$A$4:$E$34,4,0))</f>
        <v/>
      </c>
      <c r="E88" s="4" t="str">
        <f>IF($A88="","",VLOOKUP($A88,支出簿!$A$4:$E$34,5,0))</f>
        <v/>
      </c>
    </row>
    <row r="89" spans="1:5" x14ac:dyDescent="0.15">
      <c r="A89" s="44"/>
      <c r="B89" s="2" t="str">
        <f>IF($A89="","",VLOOKUP($A89,支出簿!$A$4:$E$34,2,0))</f>
        <v/>
      </c>
      <c r="C89" s="2" t="str">
        <f>IF($A89="","",VLOOKUP($A89,支出簿!$A$4:$E$34,3,0))</f>
        <v/>
      </c>
      <c r="D89" s="3" t="str">
        <f>IF($A89="","",VLOOKUP($A89,支出簿!$A$4:$E$34,4,0))</f>
        <v/>
      </c>
      <c r="E89" s="4" t="str">
        <f>IF($A89="","",VLOOKUP($A89,支出簿!$A$4:$E$34,5,0))</f>
        <v/>
      </c>
    </row>
    <row r="90" spans="1:5" x14ac:dyDescent="0.15">
      <c r="A90" s="44"/>
      <c r="B90" s="2" t="str">
        <f>IF($A90="","",VLOOKUP($A90,支出簿!$A$4:$E$34,2,0))</f>
        <v/>
      </c>
      <c r="C90" s="2" t="str">
        <f>IF($A90="","",VLOOKUP($A90,支出簿!$A$4:$E$34,3,0))</f>
        <v/>
      </c>
      <c r="D90" s="3" t="str">
        <f>IF($A90="","",VLOOKUP($A90,支出簿!$A$4:$E$34,4,0))</f>
        <v/>
      </c>
      <c r="E90" s="4" t="str">
        <f>IF($A90="","",VLOOKUP($A90,支出簿!$A$4:$E$34,5,0))</f>
        <v/>
      </c>
    </row>
    <row r="91" spans="1:5" x14ac:dyDescent="0.15">
      <c r="A91" s="44"/>
      <c r="B91" s="2" t="str">
        <f>IF($A91="","",VLOOKUP($A91,支出簿!$A$4:$E$34,2,0))</f>
        <v/>
      </c>
      <c r="C91" s="2" t="str">
        <f>IF($A91="","",VLOOKUP($A91,支出簿!$A$4:$E$34,3,0))</f>
        <v/>
      </c>
      <c r="D91" s="3" t="str">
        <f>IF($A91="","",VLOOKUP($A91,支出簿!$A$4:$E$34,4,0))</f>
        <v/>
      </c>
      <c r="E91" s="4" t="str">
        <f>IF($A91="","",VLOOKUP($A91,支出簿!$A$4:$E$34,5,0))</f>
        <v/>
      </c>
    </row>
    <row r="92" spans="1:5" x14ac:dyDescent="0.15">
      <c r="A92" s="44"/>
      <c r="B92" s="2" t="str">
        <f>IF($A92="","",VLOOKUP($A92,支出簿!$A$4:$E$34,2,0))</f>
        <v/>
      </c>
      <c r="C92" s="2" t="str">
        <f>IF($A92="","",VLOOKUP($A92,支出簿!$A$4:$E$34,3,0))</f>
        <v/>
      </c>
      <c r="D92" s="3" t="str">
        <f>IF($A92="","",VLOOKUP($A92,支出簿!$A$4:$E$34,4,0))</f>
        <v/>
      </c>
      <c r="E92" s="4" t="str">
        <f>IF($A92="","",VLOOKUP($A92,支出簿!$A$4:$E$34,5,0))</f>
        <v/>
      </c>
    </row>
    <row r="93" spans="1:5" x14ac:dyDescent="0.15">
      <c r="C93" s="53" t="s">
        <v>8</v>
      </c>
      <c r="D93" s="53"/>
      <c r="E93" s="4">
        <f>SUM(E83:E92)</f>
        <v>8494</v>
      </c>
    </row>
    <row r="96" spans="1:5" x14ac:dyDescent="0.15">
      <c r="A96" t="s">
        <v>114</v>
      </c>
    </row>
    <row r="97" spans="1:5" x14ac:dyDescent="0.15">
      <c r="A97" s="6" t="s">
        <v>0</v>
      </c>
      <c r="B97" s="6" t="s">
        <v>1</v>
      </c>
      <c r="C97" s="6" t="s">
        <v>90</v>
      </c>
      <c r="D97" s="6" t="s">
        <v>92</v>
      </c>
      <c r="E97" s="6" t="s">
        <v>94</v>
      </c>
    </row>
    <row r="98" spans="1:5" x14ac:dyDescent="0.15">
      <c r="A98" s="44">
        <v>11</v>
      </c>
      <c r="B98" s="2" t="str">
        <f>IF($A98="","",VLOOKUP($A98,支出簿!$A$4:$E$34,2,0))</f>
        <v>その他</v>
      </c>
      <c r="C98" s="2" t="str">
        <f>IF($A98="","",VLOOKUP($A98,支出簿!$A$4:$E$34,3,0))</f>
        <v>音響設置・オペレーター代</v>
      </c>
      <c r="D98" s="3">
        <f>IF($A98="","",VLOOKUP($A98,支出簿!$A$4:$E$34,4,0))</f>
        <v>43007</v>
      </c>
      <c r="E98" s="4">
        <f>IF($A98="","",VLOOKUP($A98,支出簿!$A$4:$E$34,5,0))</f>
        <v>50000</v>
      </c>
    </row>
    <row r="99" spans="1:5" x14ac:dyDescent="0.15">
      <c r="A99" s="44"/>
      <c r="B99" s="2" t="str">
        <f>IF($A99="","",VLOOKUP($A99,支出簿!$A$4:$E$34,2,0))</f>
        <v/>
      </c>
      <c r="C99" s="2" t="str">
        <f>IF($A99="","",VLOOKUP($A99,支出簿!$A$4:$E$34,3,0))</f>
        <v/>
      </c>
      <c r="D99" s="3" t="str">
        <f>IF($A99="","",VLOOKUP($A99,支出簿!$A$4:$E$34,4,0))</f>
        <v/>
      </c>
      <c r="E99" s="4" t="str">
        <f>IF($A99="","",VLOOKUP($A99,支出簿!$A$4:$E$34,5,0))</f>
        <v/>
      </c>
    </row>
    <row r="100" spans="1:5" x14ac:dyDescent="0.15">
      <c r="A100" s="44"/>
      <c r="B100" s="2" t="str">
        <f>IF($A100="","",VLOOKUP($A100,支出簿!$A$4:$E$34,2,0))</f>
        <v/>
      </c>
      <c r="C100" s="2" t="str">
        <f>IF($A100="","",VLOOKUP($A100,支出簿!$A$4:$E$34,3,0))</f>
        <v/>
      </c>
      <c r="D100" s="3" t="str">
        <f>IF($A100="","",VLOOKUP($A100,支出簿!$A$4:$E$34,4,0))</f>
        <v/>
      </c>
      <c r="E100" s="4" t="str">
        <f>IF($A100="","",VLOOKUP($A100,支出簿!$A$4:$E$34,5,0))</f>
        <v/>
      </c>
    </row>
    <row r="101" spans="1:5" x14ac:dyDescent="0.15">
      <c r="A101" s="44"/>
      <c r="B101" s="2" t="str">
        <f>IF($A101="","",VLOOKUP($A101,支出簿!$A$4:$E$34,2,0))</f>
        <v/>
      </c>
      <c r="C101" s="2" t="str">
        <f>IF($A101="","",VLOOKUP($A101,支出簿!$A$4:$E$34,3,0))</f>
        <v/>
      </c>
      <c r="D101" s="3" t="str">
        <f>IF($A101="","",VLOOKUP($A101,支出簿!$A$4:$E$34,4,0))</f>
        <v/>
      </c>
      <c r="E101" s="4" t="str">
        <f>IF($A101="","",VLOOKUP($A101,支出簿!$A$4:$E$34,5,0))</f>
        <v/>
      </c>
    </row>
    <row r="102" spans="1:5" x14ac:dyDescent="0.15">
      <c r="C102" s="53" t="s">
        <v>8</v>
      </c>
      <c r="D102" s="53"/>
      <c r="E102" s="4">
        <f>SUM(E98:E101)</f>
        <v>50000</v>
      </c>
    </row>
    <row r="103" spans="1:5" x14ac:dyDescent="0.15">
      <c r="C103" s="8"/>
      <c r="D103" s="8"/>
      <c r="E103" s="1"/>
    </row>
    <row r="104" spans="1:5" x14ac:dyDescent="0.15">
      <c r="C104" s="8"/>
      <c r="D104" s="8"/>
      <c r="E104" s="1"/>
    </row>
    <row r="105" spans="1:5" x14ac:dyDescent="0.15">
      <c r="C105" s="54" t="s">
        <v>17</v>
      </c>
      <c r="D105" s="54"/>
      <c r="E105" s="4">
        <f>E14</f>
        <v>9230</v>
      </c>
    </row>
    <row r="106" spans="1:5" x14ac:dyDescent="0.15">
      <c r="C106" s="54" t="s">
        <v>18</v>
      </c>
      <c r="D106" s="54"/>
      <c r="E106" s="4">
        <f>E26</f>
        <v>50000</v>
      </c>
    </row>
    <row r="107" spans="1:5" x14ac:dyDescent="0.15">
      <c r="C107" s="54" t="s">
        <v>19</v>
      </c>
      <c r="D107" s="54"/>
      <c r="E107" s="4">
        <f>E39</f>
        <v>15400</v>
      </c>
    </row>
    <row r="108" spans="1:5" x14ac:dyDescent="0.15">
      <c r="C108" s="54" t="s">
        <v>20</v>
      </c>
      <c r="D108" s="54"/>
      <c r="E108" s="4">
        <f>E65+E78</f>
        <v>197806</v>
      </c>
    </row>
    <row r="109" spans="1:5" x14ac:dyDescent="0.15">
      <c r="C109" s="54" t="s">
        <v>15</v>
      </c>
      <c r="D109" s="54"/>
      <c r="E109" s="4">
        <f>E65</f>
        <v>197806</v>
      </c>
    </row>
    <row r="110" spans="1:5" x14ac:dyDescent="0.15">
      <c r="C110" s="54" t="s">
        <v>16</v>
      </c>
      <c r="D110" s="54"/>
      <c r="E110" s="4">
        <f>E78</f>
        <v>0</v>
      </c>
    </row>
    <row r="111" spans="1:5" x14ac:dyDescent="0.15">
      <c r="C111" s="54" t="s">
        <v>21</v>
      </c>
      <c r="D111" s="54"/>
      <c r="E111" s="4">
        <f>E93</f>
        <v>8494</v>
      </c>
    </row>
    <row r="112" spans="1:5" x14ac:dyDescent="0.15">
      <c r="C112" s="54" t="s">
        <v>22</v>
      </c>
      <c r="D112" s="54"/>
      <c r="E112" s="4">
        <f>E102</f>
        <v>50000</v>
      </c>
    </row>
    <row r="115" spans="3:5" x14ac:dyDescent="0.15">
      <c r="C115" s="54" t="s">
        <v>11</v>
      </c>
      <c r="D115" s="54"/>
      <c r="E115" s="5">
        <f>E14+E26+E39+E65+E78+E93+E102</f>
        <v>330930</v>
      </c>
    </row>
    <row r="116" spans="3:5" x14ac:dyDescent="0.15">
      <c r="C116" s="54" t="s">
        <v>128</v>
      </c>
      <c r="D116" s="54"/>
      <c r="E116" s="5">
        <f>ROUNDDOWN(IF(E115="","",IF(E115*90%&gt;450000,450000,E115*90%)),0)</f>
        <v>297837</v>
      </c>
    </row>
    <row r="117" spans="3:5" x14ac:dyDescent="0.15">
      <c r="C117" s="54" t="s">
        <v>115</v>
      </c>
      <c r="D117" s="54"/>
      <c r="E117" s="5">
        <f>IF(E116="","",E116-E118)</f>
        <v>837</v>
      </c>
    </row>
    <row r="118" spans="3:5" x14ac:dyDescent="0.15">
      <c r="C118" s="54" t="s">
        <v>88</v>
      </c>
      <c r="D118" s="54"/>
      <c r="E118" s="5">
        <f>ROUNDDOWN(E116,-3)</f>
        <v>297000</v>
      </c>
    </row>
    <row r="119" spans="3:5" x14ac:dyDescent="0.15">
      <c r="C119" s="54" t="s">
        <v>89</v>
      </c>
      <c r="D119" s="54"/>
      <c r="E119" s="5">
        <f>IF(E118="","",E115-E118)</f>
        <v>33930</v>
      </c>
    </row>
  </sheetData>
  <sheetProtection formatCells="0"/>
  <mergeCells count="22">
    <mergeCell ref="A2:E2"/>
    <mergeCell ref="C26:D26"/>
    <mergeCell ref="C39:D39"/>
    <mergeCell ref="C65:D65"/>
    <mergeCell ref="C78:D78"/>
    <mergeCell ref="C14:D14"/>
    <mergeCell ref="C93:D93"/>
    <mergeCell ref="C118:D118"/>
    <mergeCell ref="C119:D119"/>
    <mergeCell ref="A1:E1"/>
    <mergeCell ref="C105:D105"/>
    <mergeCell ref="C106:D106"/>
    <mergeCell ref="C107:D107"/>
    <mergeCell ref="C109:D109"/>
    <mergeCell ref="C108:D108"/>
    <mergeCell ref="C110:D110"/>
    <mergeCell ref="C111:D111"/>
    <mergeCell ref="C102:D102"/>
    <mergeCell ref="C115:D115"/>
    <mergeCell ref="C116:D116"/>
    <mergeCell ref="C117:D117"/>
    <mergeCell ref="C112:D11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0"/>
  <sheetViews>
    <sheetView topLeftCell="A13" workbookViewId="0">
      <selection activeCell="C19" sqref="C19"/>
    </sheetView>
  </sheetViews>
  <sheetFormatPr defaultColWidth="9" defaultRowHeight="14.25" x14ac:dyDescent="0.15"/>
  <cols>
    <col min="1" max="1" width="28" style="9" customWidth="1"/>
    <col min="2" max="3" width="18.5" style="9" customWidth="1"/>
    <col min="4" max="4" width="22.75" style="9" customWidth="1"/>
    <col min="5" max="16384" width="9" style="9"/>
  </cols>
  <sheetData>
    <row r="1" spans="1:4" x14ac:dyDescent="0.15">
      <c r="A1" s="9" t="s">
        <v>24</v>
      </c>
    </row>
    <row r="2" spans="1:4" ht="7.5" customHeight="1" x14ac:dyDescent="0.15"/>
    <row r="3" spans="1:4" ht="21" customHeight="1" x14ac:dyDescent="0.2">
      <c r="B3" s="56" t="s">
        <v>25</v>
      </c>
      <c r="C3" s="56"/>
    </row>
    <row r="4" spans="1:4" ht="13.5" customHeight="1" x14ac:dyDescent="0.15"/>
    <row r="5" spans="1:4" ht="24" customHeight="1" x14ac:dyDescent="0.15">
      <c r="A5" s="10" t="s">
        <v>26</v>
      </c>
      <c r="B5" s="10" t="s">
        <v>27</v>
      </c>
      <c r="C5" s="10" t="s">
        <v>28</v>
      </c>
      <c r="D5" s="10" t="s">
        <v>29</v>
      </c>
    </row>
    <row r="6" spans="1:4" s="13" customFormat="1" ht="24" customHeight="1" x14ac:dyDescent="0.15">
      <c r="A6" s="11" t="s">
        <v>30</v>
      </c>
      <c r="B6" s="12">
        <f>C6</f>
        <v>297000</v>
      </c>
      <c r="C6" s="26">
        <f>計算表!E118</f>
        <v>297000</v>
      </c>
      <c r="D6" s="26"/>
    </row>
    <row r="7" spans="1:4" s="13" customFormat="1" ht="24" customHeight="1" x14ac:dyDescent="0.15">
      <c r="A7" s="11" t="s">
        <v>31</v>
      </c>
      <c r="B7" s="12">
        <f>D7</f>
        <v>33930</v>
      </c>
      <c r="C7" s="26"/>
      <c r="D7" s="26">
        <f>計算表!E119</f>
        <v>33930</v>
      </c>
    </row>
    <row r="8" spans="1:4" s="13" customFormat="1" ht="24" customHeight="1" x14ac:dyDescent="0.15">
      <c r="A8" s="10" t="s">
        <v>32</v>
      </c>
      <c r="B8" s="14">
        <f>B6+B7</f>
        <v>330930</v>
      </c>
      <c r="C8" s="14">
        <f>C6</f>
        <v>297000</v>
      </c>
      <c r="D8" s="14">
        <f>D7</f>
        <v>33930</v>
      </c>
    </row>
    <row r="9" spans="1:4" s="13" customFormat="1" ht="24" customHeight="1" x14ac:dyDescent="0.15">
      <c r="B9" s="15"/>
      <c r="C9" s="15"/>
      <c r="D9" s="15"/>
    </row>
    <row r="10" spans="1:4" ht="24" customHeight="1" x14ac:dyDescent="0.15">
      <c r="A10" s="10" t="s">
        <v>33</v>
      </c>
      <c r="B10" s="10" t="s">
        <v>27</v>
      </c>
      <c r="C10" s="10" t="s">
        <v>28</v>
      </c>
      <c r="D10" s="10" t="s">
        <v>29</v>
      </c>
    </row>
    <row r="11" spans="1:4" s="18" customFormat="1" ht="24" customHeight="1" x14ac:dyDescent="0.15">
      <c r="A11" s="16" t="s">
        <v>34</v>
      </c>
      <c r="B11" s="17">
        <f>計算表!E105</f>
        <v>9230</v>
      </c>
      <c r="C11" s="17">
        <f>ROUNDDOWN(B11*90%,0)</f>
        <v>8307</v>
      </c>
      <c r="D11" s="17">
        <f>SUM(B11-C11)</f>
        <v>923</v>
      </c>
    </row>
    <row r="12" spans="1:4" s="13" customFormat="1" ht="20.100000000000001" customHeight="1" x14ac:dyDescent="0.15">
      <c r="A12" s="19" t="s">
        <v>35</v>
      </c>
      <c r="B12" s="20"/>
      <c r="C12" s="20"/>
      <c r="D12" s="20"/>
    </row>
    <row r="13" spans="1:4" s="13" customFormat="1" ht="20.100000000000001" customHeight="1" x14ac:dyDescent="0.15">
      <c r="A13" s="21"/>
      <c r="B13" s="20"/>
      <c r="C13" s="20"/>
      <c r="D13" s="20"/>
    </row>
    <row r="14" spans="1:4" s="18" customFormat="1" ht="24" customHeight="1" x14ac:dyDescent="0.15">
      <c r="A14" s="16" t="s">
        <v>36</v>
      </c>
      <c r="B14" s="17">
        <f>計算表!E106</f>
        <v>50000</v>
      </c>
      <c r="C14" s="17">
        <f>ROUNDDOWN(B14*90%,0)</f>
        <v>45000</v>
      </c>
      <c r="D14" s="17">
        <f>SUM(B14-C14)</f>
        <v>5000</v>
      </c>
    </row>
    <row r="15" spans="1:4" s="13" customFormat="1" ht="21.95" customHeight="1" x14ac:dyDescent="0.15">
      <c r="A15" s="19" t="s">
        <v>35</v>
      </c>
      <c r="B15" s="20"/>
      <c r="C15" s="20"/>
      <c r="D15" s="20"/>
    </row>
    <row r="16" spans="1:4" s="13" customFormat="1" ht="21.95" customHeight="1" x14ac:dyDescent="0.15">
      <c r="A16" s="22"/>
      <c r="B16" s="20"/>
      <c r="C16" s="20"/>
      <c r="D16" s="20"/>
    </row>
    <row r="17" spans="1:4" s="18" customFormat="1" ht="24" customHeight="1" x14ac:dyDescent="0.15">
      <c r="A17" s="16" t="s">
        <v>40</v>
      </c>
      <c r="B17" s="17">
        <f>計算表!E107</f>
        <v>15400</v>
      </c>
      <c r="C17" s="17">
        <f>ROUNDDOWN(B17*90%,0)</f>
        <v>13860</v>
      </c>
      <c r="D17" s="17">
        <f>SUM(B17-C17)</f>
        <v>1540</v>
      </c>
    </row>
    <row r="18" spans="1:4" s="13" customFormat="1" ht="21.95" customHeight="1" x14ac:dyDescent="0.15">
      <c r="A18" s="19" t="s">
        <v>35</v>
      </c>
      <c r="B18" s="20"/>
      <c r="C18" s="20"/>
      <c r="D18" s="20"/>
    </row>
    <row r="19" spans="1:4" s="13" customFormat="1" ht="21.95" customHeight="1" x14ac:dyDescent="0.15">
      <c r="A19" s="19"/>
      <c r="B19" s="20"/>
      <c r="C19" s="20"/>
      <c r="D19" s="20"/>
    </row>
    <row r="20" spans="1:4" s="18" customFormat="1" ht="24" customHeight="1" x14ac:dyDescent="0.15">
      <c r="A20" s="16" t="s">
        <v>37</v>
      </c>
      <c r="B20" s="17">
        <f>計算表!E108</f>
        <v>197806</v>
      </c>
      <c r="C20" s="17" t="e">
        <f>ROUNDDOWN(C22+C23,0)</f>
        <v>#REF!</v>
      </c>
      <c r="D20" s="17" t="e">
        <f>B20-C20</f>
        <v>#REF!</v>
      </c>
    </row>
    <row r="21" spans="1:4" s="13" customFormat="1" ht="21.95" customHeight="1" x14ac:dyDescent="0.15">
      <c r="A21" s="19" t="s">
        <v>35</v>
      </c>
      <c r="B21" s="20"/>
      <c r="C21" s="20"/>
      <c r="D21" s="20"/>
    </row>
    <row r="22" spans="1:4" s="13" customFormat="1" ht="21.95" customHeight="1" x14ac:dyDescent="0.15">
      <c r="A22" s="19" t="s">
        <v>41</v>
      </c>
      <c r="B22" s="20">
        <f>計算表!E109</f>
        <v>197806</v>
      </c>
      <c r="C22" s="20" t="e">
        <f>ROUNDDOWN((B22*90%)-計算表!#REF!,0)</f>
        <v>#REF!</v>
      </c>
      <c r="D22" s="20" t="e">
        <f>SUM(B22-C22)</f>
        <v>#REF!</v>
      </c>
    </row>
    <row r="23" spans="1:4" s="13" customFormat="1" ht="21.95" customHeight="1" x14ac:dyDescent="0.15">
      <c r="A23" s="19" t="s">
        <v>42</v>
      </c>
      <c r="B23" s="20">
        <f>計算表!E110</f>
        <v>0</v>
      </c>
      <c r="C23" s="20" t="e">
        <f>計算表!#REF!</f>
        <v>#REF!</v>
      </c>
      <c r="D23" s="20" t="e">
        <f>SUM(B23-C23)</f>
        <v>#REF!</v>
      </c>
    </row>
    <row r="24" spans="1:4" s="13" customFormat="1" ht="21.95" customHeight="1" x14ac:dyDescent="0.15">
      <c r="A24" s="19" t="s">
        <v>46</v>
      </c>
      <c r="B24" s="20">
        <v>54000</v>
      </c>
      <c r="C24" s="20">
        <v>40000</v>
      </c>
      <c r="D24" s="20">
        <f t="shared" ref="D24:D26" si="0">SUM(B24-C24)</f>
        <v>14000</v>
      </c>
    </row>
    <row r="25" spans="1:4" s="13" customFormat="1" ht="21.95" customHeight="1" x14ac:dyDescent="0.15">
      <c r="A25" s="19" t="s">
        <v>47</v>
      </c>
      <c r="B25" s="20">
        <v>114000</v>
      </c>
      <c r="C25" s="20">
        <v>30000</v>
      </c>
      <c r="D25" s="20">
        <f t="shared" si="0"/>
        <v>84000</v>
      </c>
    </row>
    <row r="26" spans="1:4" s="13" customFormat="1" ht="21.95" customHeight="1" x14ac:dyDescent="0.15">
      <c r="A26" s="19" t="s">
        <v>48</v>
      </c>
      <c r="B26" s="20">
        <v>30000</v>
      </c>
      <c r="C26" s="20">
        <v>20000</v>
      </c>
      <c r="D26" s="20">
        <f t="shared" si="0"/>
        <v>10000</v>
      </c>
    </row>
    <row r="27" spans="1:4" s="18" customFormat="1" ht="24" customHeight="1" x14ac:dyDescent="0.15">
      <c r="A27" s="16" t="s">
        <v>38</v>
      </c>
      <c r="B27" s="17">
        <f>計算表!E111</f>
        <v>8494</v>
      </c>
      <c r="C27" s="17">
        <f>ROUNDDOWN(B27*90%,0)</f>
        <v>7644</v>
      </c>
      <c r="D27" s="17">
        <f>SUM(B27-C27)</f>
        <v>850</v>
      </c>
    </row>
    <row r="28" spans="1:4" s="13" customFormat="1" ht="21.95" customHeight="1" x14ac:dyDescent="0.15">
      <c r="A28" s="19" t="s">
        <v>35</v>
      </c>
      <c r="B28" s="20"/>
      <c r="C28" s="20"/>
      <c r="D28" s="20"/>
    </row>
    <row r="29" spans="1:4" s="13" customFormat="1" ht="21.95" customHeight="1" x14ac:dyDescent="0.15">
      <c r="A29" s="19" t="s">
        <v>49</v>
      </c>
      <c r="B29" s="20">
        <v>132678</v>
      </c>
      <c r="C29" s="20">
        <v>119410</v>
      </c>
      <c r="D29" s="20">
        <f>B29-C29</f>
        <v>13268</v>
      </c>
    </row>
    <row r="30" spans="1:4" s="13" customFormat="1" ht="21.95" customHeight="1" x14ac:dyDescent="0.15">
      <c r="A30" s="19" t="s">
        <v>50</v>
      </c>
      <c r="B30" s="20">
        <v>59318</v>
      </c>
      <c r="C30" s="20">
        <v>53386</v>
      </c>
      <c r="D30" s="20">
        <f>B30-C30</f>
        <v>5932</v>
      </c>
    </row>
    <row r="31" spans="1:4" s="13" customFormat="1" ht="21.95" customHeight="1" x14ac:dyDescent="0.15">
      <c r="A31" s="19"/>
      <c r="B31" s="20"/>
      <c r="C31" s="20"/>
      <c r="D31" s="20"/>
    </row>
    <row r="32" spans="1:4" s="18" customFormat="1" ht="24" customHeight="1" x14ac:dyDescent="0.15">
      <c r="A32" s="16" t="s">
        <v>39</v>
      </c>
      <c r="B32" s="17">
        <f>計算表!E112</f>
        <v>50000</v>
      </c>
      <c r="C32" s="17">
        <f>ROUNDDOWN(B32*90%,0)</f>
        <v>45000</v>
      </c>
      <c r="D32" s="17">
        <f>SUM(B32-C32)</f>
        <v>5000</v>
      </c>
    </row>
    <row r="33" spans="1:4" s="13" customFormat="1" ht="21.95" customHeight="1" x14ac:dyDescent="0.15">
      <c r="A33" s="19" t="s">
        <v>35</v>
      </c>
      <c r="B33" s="20"/>
      <c r="C33" s="20"/>
      <c r="D33" s="20"/>
    </row>
    <row r="34" spans="1:4" s="13" customFormat="1" ht="21.95" customHeight="1" x14ac:dyDescent="0.15">
      <c r="A34" s="19" t="s">
        <v>45</v>
      </c>
      <c r="B34" s="20">
        <v>950400</v>
      </c>
      <c r="C34" s="20">
        <f>C32</f>
        <v>45000</v>
      </c>
      <c r="D34" s="20">
        <f>B34-C34</f>
        <v>905400</v>
      </c>
    </row>
    <row r="35" spans="1:4" s="13" customFormat="1" ht="21.95" customHeight="1" x14ac:dyDescent="0.15">
      <c r="A35" s="27" t="s">
        <v>51</v>
      </c>
      <c r="B35" s="28"/>
      <c r="C35" s="12" t="e">
        <f>-計算表!#REF!</f>
        <v>#REF!</v>
      </c>
      <c r="D35" s="12" t="e">
        <f>計算表!#REF!</f>
        <v>#REF!</v>
      </c>
    </row>
    <row r="36" spans="1:4" s="18" customFormat="1" ht="24" customHeight="1" x14ac:dyDescent="0.15">
      <c r="A36" s="23" t="s">
        <v>32</v>
      </c>
      <c r="B36" s="24">
        <f>SUM(B11+B14+B17+B20+B27+B32)</f>
        <v>330930</v>
      </c>
      <c r="C36" s="24" t="e">
        <f>IF(SUM(C11+C14+C17+C20+C27+C32)&gt;300000,300000,SUM(C11+C14+C17+C20+C27+C32))</f>
        <v>#REF!</v>
      </c>
      <c r="D36" s="24" t="e">
        <f>SUM(D11+D14+D17+D20+D27+D32)</f>
        <v>#REF!</v>
      </c>
    </row>
    <row r="37" spans="1:4" s="13" customFormat="1" ht="24.95" customHeight="1" x14ac:dyDescent="0.15">
      <c r="B37" s="15"/>
      <c r="C37" s="15"/>
      <c r="D37" s="15"/>
    </row>
    <row r="38" spans="1:4" s="13" customFormat="1" ht="24.95" customHeight="1" x14ac:dyDescent="0.15">
      <c r="B38" s="15"/>
      <c r="C38" s="15"/>
      <c r="D38" s="15"/>
    </row>
    <row r="39" spans="1:4" s="13" customFormat="1" ht="24.95" customHeight="1" x14ac:dyDescent="0.15">
      <c r="B39" s="15"/>
      <c r="C39" s="15"/>
      <c r="D39" s="15"/>
    </row>
    <row r="40" spans="1:4" s="13" customFormat="1" ht="30" customHeight="1" x14ac:dyDescent="0.15">
      <c r="B40" s="15"/>
      <c r="C40" s="15"/>
      <c r="D40" s="15"/>
    </row>
    <row r="41" spans="1:4" s="13" customFormat="1" ht="30" customHeight="1" x14ac:dyDescent="0.15">
      <c r="B41" s="15"/>
      <c r="C41" s="15"/>
      <c r="D41" s="15"/>
    </row>
    <row r="42" spans="1:4" s="13" customFormat="1" ht="30" customHeight="1" x14ac:dyDescent="0.15">
      <c r="B42" s="15"/>
      <c r="C42" s="15"/>
      <c r="D42" s="15"/>
    </row>
    <row r="43" spans="1:4" s="13" customFormat="1" ht="30" customHeight="1" x14ac:dyDescent="0.15">
      <c r="B43" s="15"/>
      <c r="C43" s="15"/>
      <c r="D43" s="15"/>
    </row>
    <row r="44" spans="1:4" s="13" customFormat="1" ht="30" customHeight="1" x14ac:dyDescent="0.15">
      <c r="B44" s="15"/>
      <c r="C44" s="15"/>
      <c r="D44" s="15"/>
    </row>
    <row r="45" spans="1:4" s="13" customFormat="1" ht="30" customHeight="1" x14ac:dyDescent="0.15">
      <c r="B45" s="15"/>
      <c r="C45" s="15"/>
      <c r="D45" s="15"/>
    </row>
    <row r="46" spans="1:4" s="13" customFormat="1" ht="30" customHeight="1" x14ac:dyDescent="0.15">
      <c r="B46" s="15"/>
      <c r="C46" s="15"/>
      <c r="D46" s="15"/>
    </row>
    <row r="47" spans="1:4" s="13" customFormat="1" ht="30" customHeight="1" x14ac:dyDescent="0.15">
      <c r="B47" s="15"/>
      <c r="C47" s="15"/>
      <c r="D47" s="15"/>
    </row>
    <row r="48" spans="1:4" s="13" customFormat="1" ht="30" customHeight="1" x14ac:dyDescent="0.15">
      <c r="B48" s="15"/>
      <c r="C48" s="15"/>
      <c r="D48" s="15"/>
    </row>
    <row r="49" spans="2:4" s="13" customFormat="1" ht="30" customHeight="1" x14ac:dyDescent="0.15">
      <c r="B49" s="15"/>
      <c r="C49" s="15"/>
      <c r="D49" s="15"/>
    </row>
    <row r="50" spans="2:4" s="13" customFormat="1" ht="30" customHeight="1" x14ac:dyDescent="0.15">
      <c r="B50" s="15"/>
      <c r="C50" s="15"/>
      <c r="D50" s="15"/>
    </row>
    <row r="51" spans="2:4" s="13" customFormat="1" ht="30" customHeight="1" x14ac:dyDescent="0.15">
      <c r="B51" s="15"/>
      <c r="C51" s="15"/>
      <c r="D51" s="15"/>
    </row>
    <row r="52" spans="2:4" s="13" customFormat="1" ht="30" customHeight="1" x14ac:dyDescent="0.15">
      <c r="B52" s="15"/>
      <c r="C52" s="15"/>
      <c r="D52" s="15"/>
    </row>
    <row r="53" spans="2:4" s="13" customFormat="1" ht="30" customHeight="1" x14ac:dyDescent="0.15">
      <c r="B53" s="15"/>
      <c r="C53" s="15"/>
      <c r="D53" s="15"/>
    </row>
    <row r="54" spans="2:4" s="13" customFormat="1" ht="30" customHeight="1" x14ac:dyDescent="0.15">
      <c r="B54" s="15"/>
      <c r="C54" s="15"/>
      <c r="D54" s="15"/>
    </row>
    <row r="55" spans="2:4" ht="30" customHeight="1" x14ac:dyDescent="0.15">
      <c r="B55" s="25"/>
      <c r="C55" s="25"/>
      <c r="D55" s="25"/>
    </row>
    <row r="56" spans="2:4" ht="30" customHeight="1" x14ac:dyDescent="0.15">
      <c r="B56" s="25"/>
      <c r="C56" s="25"/>
      <c r="D56" s="25"/>
    </row>
    <row r="57" spans="2:4" ht="30" customHeight="1" x14ac:dyDescent="0.15">
      <c r="B57" s="25"/>
      <c r="C57" s="25"/>
      <c r="D57" s="25"/>
    </row>
    <row r="58" spans="2:4" ht="30" customHeight="1" x14ac:dyDescent="0.15">
      <c r="B58" s="25"/>
      <c r="C58" s="25"/>
      <c r="D58" s="25"/>
    </row>
    <row r="59" spans="2:4" ht="30" customHeight="1" x14ac:dyDescent="0.15"/>
    <row r="60" spans="2:4" ht="30" customHeight="1" x14ac:dyDescent="0.15"/>
  </sheetData>
  <mergeCells count="1">
    <mergeCell ref="B3:C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topLeftCell="A7" workbookViewId="0">
      <selection activeCell="C4" sqref="C4"/>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91</v>
      </c>
      <c r="B1" s="59"/>
      <c r="C1" s="59"/>
      <c r="D1" s="59"/>
      <c r="E1" s="59"/>
    </row>
    <row r="2" spans="1:5" ht="33" customHeight="1" x14ac:dyDescent="0.2">
      <c r="E2" s="41" t="s">
        <v>13</v>
      </c>
    </row>
    <row r="3" spans="1:5" s="35" customFormat="1" ht="35.1" customHeight="1" x14ac:dyDescent="0.15">
      <c r="A3" s="36" t="s">
        <v>0</v>
      </c>
      <c r="B3" s="36" t="s">
        <v>1</v>
      </c>
      <c r="C3" s="36" t="s">
        <v>90</v>
      </c>
      <c r="D3" s="36" t="s">
        <v>92</v>
      </c>
      <c r="E3" s="36" t="s">
        <v>93</v>
      </c>
    </row>
    <row r="4" spans="1:5" s="35" customFormat="1" ht="35.1" customHeight="1" x14ac:dyDescent="0.15">
      <c r="A4" s="37">
        <f>IF(計算表!A6="","",計算表!A6)</f>
        <v>1</v>
      </c>
      <c r="B4" s="37" t="str">
        <f>IF(計算表!B6="","",計算表!B6)</f>
        <v>旅費</v>
      </c>
      <c r="C4" s="42" t="str">
        <f>IF(計算表!C6="","",計算表!C6)</f>
        <v>座間味－那覇　船代金</v>
      </c>
      <c r="D4" s="38">
        <f>IF(計算表!D6="","",計算表!D6)</f>
        <v>43001</v>
      </c>
      <c r="E4" s="40">
        <f>IF(計算表!E6="","",計算表!E6)</f>
        <v>4030</v>
      </c>
    </row>
    <row r="5" spans="1:5" s="35" customFormat="1" ht="35.1" customHeight="1" x14ac:dyDescent="0.15">
      <c r="A5" s="37">
        <f>IF(計算表!A7="","",計算表!A7)</f>
        <v>2</v>
      </c>
      <c r="B5" s="37" t="str">
        <f>IF(計算表!B7="","",計算表!B7)</f>
        <v>旅費</v>
      </c>
      <c r="C5" s="42" t="str">
        <f>IF(計算表!C7="","",計算表!C7)</f>
        <v>講師宿泊費</v>
      </c>
      <c r="D5" s="38">
        <f>IF(計算表!D7="","",計算表!D7)</f>
        <v>43008</v>
      </c>
      <c r="E5" s="40">
        <f>IF(計算表!E7="","",計算表!E7)</f>
        <v>2700</v>
      </c>
    </row>
    <row r="6" spans="1:5" s="35" customFormat="1" ht="35.1" customHeight="1" x14ac:dyDescent="0.15">
      <c r="A6" s="37">
        <f>IF(計算表!A8="","",計算表!A8)</f>
        <v>3</v>
      </c>
      <c r="B6" s="37" t="str">
        <f>IF(計算表!B8="","",計算表!B8)</f>
        <v>旅費</v>
      </c>
      <c r="C6" s="42" t="str">
        <f>IF(計算表!C8="","",計算表!C8)</f>
        <v>講師駐車場料金</v>
      </c>
      <c r="D6" s="38">
        <f>IF(計算表!D8="","",計算表!D8)</f>
        <v>43008</v>
      </c>
      <c r="E6" s="40">
        <f>IF(計算表!E8="","",計算表!E8)</f>
        <v>2500</v>
      </c>
    </row>
    <row r="7" spans="1:5" s="35" customFormat="1" ht="35.1" customHeight="1" x14ac:dyDescent="0.15">
      <c r="A7" s="37" t="str">
        <f>IF(計算表!A9="","",計算表!A9)</f>
        <v/>
      </c>
      <c r="B7" s="37" t="str">
        <f>IF(計算表!B9="","",計算表!B9)</f>
        <v/>
      </c>
      <c r="C7" s="42" t="str">
        <f>IF(計算表!C9="","",計算表!C9)</f>
        <v/>
      </c>
      <c r="D7" s="38" t="str">
        <f>IF(計算表!D9="","",計算表!D9)</f>
        <v/>
      </c>
      <c r="E7" s="40" t="str">
        <f>IF(計算表!E9="","",計算表!E9)</f>
        <v/>
      </c>
    </row>
    <row r="8" spans="1:5" s="35" customFormat="1" ht="35.1" customHeight="1" x14ac:dyDescent="0.15">
      <c r="A8" s="37" t="str">
        <f>IF(計算表!A10="","",計算表!A10)</f>
        <v/>
      </c>
      <c r="B8" s="37" t="str">
        <f>IF(計算表!B10="","",計算表!B10)</f>
        <v/>
      </c>
      <c r="C8" s="42" t="str">
        <f>IF(計算表!C10="","",計算表!C10)</f>
        <v/>
      </c>
      <c r="D8" s="38" t="str">
        <f>IF(計算表!D10="","",計算表!D10)</f>
        <v/>
      </c>
      <c r="E8" s="40" t="str">
        <f>IF(計算表!E10="","",計算表!E10)</f>
        <v/>
      </c>
    </row>
    <row r="9" spans="1:5" s="35" customFormat="1" ht="35.1" customHeight="1" x14ac:dyDescent="0.15">
      <c r="A9" s="37" t="str">
        <f>IF(計算表!A11="","",計算表!A11)</f>
        <v/>
      </c>
      <c r="B9" s="37" t="str">
        <f>IF(計算表!B11="","",計算表!B11)</f>
        <v/>
      </c>
      <c r="C9" s="42" t="str">
        <f>IF(計算表!C11="","",計算表!C11)</f>
        <v/>
      </c>
      <c r="D9" s="38" t="str">
        <f>IF(計算表!D11="","",計算表!D11)</f>
        <v/>
      </c>
      <c r="E9" s="40" t="str">
        <f>IF(計算表!E11="","",計算表!E11)</f>
        <v/>
      </c>
    </row>
    <row r="10" spans="1:5" s="35" customFormat="1" ht="35.1" customHeight="1" x14ac:dyDescent="0.15">
      <c r="A10" s="37" t="str">
        <f>IF(計算表!A12="","",計算表!A12)</f>
        <v/>
      </c>
      <c r="B10" s="37" t="str">
        <f>IF(計算表!B12="","",計算表!B12)</f>
        <v/>
      </c>
      <c r="C10" s="42" t="str">
        <f>IF(計算表!C12="","",計算表!C12)</f>
        <v/>
      </c>
      <c r="D10" s="38" t="str">
        <f>IF(計算表!D12="","",計算表!D12)</f>
        <v/>
      </c>
      <c r="E10" s="40" t="str">
        <f>IF(計算表!E12="","",計算表!E12)</f>
        <v/>
      </c>
    </row>
    <row r="11" spans="1:5" s="35" customFormat="1" ht="35.1" customHeight="1" x14ac:dyDescent="0.15">
      <c r="A11" s="37" t="str">
        <f>IF(計算表!A13="","",計算表!A13)</f>
        <v/>
      </c>
      <c r="B11" s="37" t="str">
        <f>IF(計算表!B13="","",計算表!B13)</f>
        <v/>
      </c>
      <c r="C11" s="42" t="str">
        <f>IF(計算表!C13="","",計算表!C13)</f>
        <v/>
      </c>
      <c r="D11" s="38" t="str">
        <f>IF(計算表!D13="","",計算表!D13)</f>
        <v/>
      </c>
      <c r="E11" s="40" t="str">
        <f>IF(計算表!E13="","",計算表!E13)</f>
        <v/>
      </c>
    </row>
    <row r="12" spans="1:5" s="35" customFormat="1" ht="35.1" customHeight="1" x14ac:dyDescent="0.15">
      <c r="C12" s="57" t="s">
        <v>12</v>
      </c>
      <c r="D12" s="57"/>
      <c r="E12" s="39">
        <f>SUM(E4:E11)</f>
        <v>9230</v>
      </c>
    </row>
  </sheetData>
  <sheetProtection sheet="1" objects="1" scenarios="1" formatCells="0"/>
  <mergeCells count="2">
    <mergeCell ref="C12:D12"/>
    <mergeCell ref="A1:E1"/>
  </mergeCells>
  <phoneticPr fontId="1"/>
  <pageMargins left="0.88" right="0.7" top="1.01"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workbookViewId="0">
      <selection sqref="A1:E1"/>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95</v>
      </c>
      <c r="B1" s="59"/>
      <c r="C1" s="59"/>
      <c r="D1" s="59"/>
      <c r="E1" s="59"/>
    </row>
    <row r="2" spans="1:5" ht="33" customHeight="1" x14ac:dyDescent="0.2">
      <c r="E2" s="41" t="s">
        <v>13</v>
      </c>
    </row>
    <row r="3" spans="1:5" s="35" customFormat="1" ht="30" customHeight="1" x14ac:dyDescent="0.15">
      <c r="A3" s="36" t="s">
        <v>0</v>
      </c>
      <c r="B3" s="36" t="s">
        <v>1</v>
      </c>
      <c r="C3" s="36" t="s">
        <v>90</v>
      </c>
      <c r="D3" s="36" t="s">
        <v>92</v>
      </c>
      <c r="E3" s="36" t="s">
        <v>93</v>
      </c>
    </row>
    <row r="4" spans="1:5" s="35" customFormat="1" ht="30" customHeight="1" x14ac:dyDescent="0.15">
      <c r="A4" s="37">
        <f>IF(計算表!A18="","",計算表!A18)</f>
        <v>4</v>
      </c>
      <c r="B4" s="37" t="str">
        <f>IF(計算表!B18="","",計算表!B18)</f>
        <v>謝金</v>
      </c>
      <c r="C4" s="37" t="str">
        <f>IF(計算表!C18="","",計算表!C18)</f>
        <v>講師A</v>
      </c>
      <c r="D4" s="38">
        <f>IF(計算表!D18="","",計算表!D18)</f>
        <v>43008</v>
      </c>
      <c r="E4" s="40">
        <f>IF(計算表!E18="","",計算表!E18)</f>
        <v>25000</v>
      </c>
    </row>
    <row r="5" spans="1:5" s="35" customFormat="1" ht="30" customHeight="1" x14ac:dyDescent="0.15">
      <c r="A5" s="37">
        <f>IF(計算表!A19="","",計算表!A19)</f>
        <v>5</v>
      </c>
      <c r="B5" s="37" t="str">
        <f>IF(計算表!B19="","",計算表!B19)</f>
        <v>謝金</v>
      </c>
      <c r="C5" s="37" t="str">
        <f>IF(計算表!C19="","",計算表!C19)</f>
        <v>講師B</v>
      </c>
      <c r="D5" s="38">
        <f>IF(計算表!D19="","",計算表!D19)</f>
        <v>43012</v>
      </c>
      <c r="E5" s="40">
        <f>IF(計算表!E19="","",計算表!E19)</f>
        <v>25000</v>
      </c>
    </row>
    <row r="6" spans="1:5" s="35" customFormat="1" ht="30" customHeight="1" x14ac:dyDescent="0.15">
      <c r="A6" s="37" t="str">
        <f>IF(計算表!A20="","",計算表!A20)</f>
        <v/>
      </c>
      <c r="B6" s="37" t="str">
        <f>IF(計算表!B20="","",計算表!B20)</f>
        <v/>
      </c>
      <c r="C6" s="37" t="str">
        <f>IF(計算表!C20="","",計算表!C20)</f>
        <v/>
      </c>
      <c r="D6" s="38" t="str">
        <f>IF(計算表!D20="","",計算表!D20)</f>
        <v/>
      </c>
      <c r="E6" s="40" t="str">
        <f>IF(計算表!E20="","",計算表!E20)</f>
        <v/>
      </c>
    </row>
    <row r="7" spans="1:5" s="35" customFormat="1" ht="30" customHeight="1" x14ac:dyDescent="0.15">
      <c r="A7" s="37" t="str">
        <f>IF(計算表!A21="","",計算表!A21)</f>
        <v/>
      </c>
      <c r="B7" s="37" t="str">
        <f>IF(計算表!B21="","",計算表!B21)</f>
        <v/>
      </c>
      <c r="C7" s="37" t="str">
        <f>IF(計算表!C21="","",計算表!C21)</f>
        <v/>
      </c>
      <c r="D7" s="38" t="str">
        <f>IF(計算表!D21="","",計算表!D21)</f>
        <v/>
      </c>
      <c r="E7" s="40" t="str">
        <f>IF(計算表!E21="","",計算表!E21)</f>
        <v/>
      </c>
    </row>
    <row r="8" spans="1:5" s="35" customFormat="1" ht="30" customHeight="1" x14ac:dyDescent="0.15">
      <c r="A8" s="37" t="str">
        <f>IF(計算表!A22="","",計算表!A22)</f>
        <v/>
      </c>
      <c r="B8" s="37" t="str">
        <f>IF(計算表!B22="","",計算表!B22)</f>
        <v/>
      </c>
      <c r="C8" s="37" t="str">
        <f>IF(計算表!C22="","",計算表!C22)</f>
        <v/>
      </c>
      <c r="D8" s="38" t="str">
        <f>IF(計算表!D22="","",計算表!D22)</f>
        <v/>
      </c>
      <c r="E8" s="40" t="str">
        <f>IF(計算表!E22="","",計算表!E22)</f>
        <v/>
      </c>
    </row>
    <row r="9" spans="1:5" s="35" customFormat="1" ht="30" customHeight="1" x14ac:dyDescent="0.15">
      <c r="A9" s="37" t="str">
        <f>IF(計算表!A23="","",計算表!A23)</f>
        <v/>
      </c>
      <c r="B9" s="37" t="str">
        <f>IF(計算表!B23="","",計算表!B23)</f>
        <v/>
      </c>
      <c r="C9" s="37" t="str">
        <f>IF(計算表!C23="","",計算表!C23)</f>
        <v/>
      </c>
      <c r="D9" s="38" t="str">
        <f>IF(計算表!D23="","",計算表!D23)</f>
        <v/>
      </c>
      <c r="E9" s="40" t="str">
        <f>IF(計算表!E23="","",計算表!E23)</f>
        <v/>
      </c>
    </row>
    <row r="10" spans="1:5" s="35" customFormat="1" ht="30" customHeight="1" x14ac:dyDescent="0.15">
      <c r="A10" s="37" t="str">
        <f>IF(計算表!A24="","",計算表!A24)</f>
        <v/>
      </c>
      <c r="B10" s="37" t="str">
        <f>IF(計算表!B24="","",計算表!B24)</f>
        <v/>
      </c>
      <c r="C10" s="37" t="str">
        <f>IF(計算表!C24="","",計算表!C24)</f>
        <v/>
      </c>
      <c r="D10" s="38" t="str">
        <f>IF(計算表!D24="","",計算表!D24)</f>
        <v/>
      </c>
      <c r="E10" s="40" t="str">
        <f>IF(計算表!E24="","",計算表!E24)</f>
        <v/>
      </c>
    </row>
    <row r="11" spans="1:5" s="35" customFormat="1" ht="30" customHeight="1" x14ac:dyDescent="0.15">
      <c r="A11" s="37" t="str">
        <f>IF(計算表!A25="","",計算表!A25)</f>
        <v/>
      </c>
      <c r="B11" s="37" t="str">
        <f>IF(計算表!B25="","",計算表!B25)</f>
        <v/>
      </c>
      <c r="C11" s="37" t="str">
        <f>IF(計算表!C25="","",計算表!C25)</f>
        <v/>
      </c>
      <c r="D11" s="38" t="str">
        <f>IF(計算表!D25="","",計算表!D25)</f>
        <v/>
      </c>
      <c r="E11" s="40" t="str">
        <f>IF(計算表!E25="","",計算表!E25)</f>
        <v/>
      </c>
    </row>
    <row r="12" spans="1:5" s="35" customFormat="1" ht="30" customHeight="1" x14ac:dyDescent="0.15">
      <c r="C12" s="57" t="s">
        <v>12</v>
      </c>
      <c r="D12" s="57"/>
      <c r="E12" s="39">
        <f>SUM(E4:E11)</f>
        <v>50000</v>
      </c>
    </row>
  </sheetData>
  <sheetProtection sheet="1" objects="1" scenarios="1"/>
  <mergeCells count="2">
    <mergeCell ref="A1:E1"/>
    <mergeCell ref="C12:D12"/>
  </mergeCells>
  <phoneticPr fontId="1"/>
  <pageMargins left="0.88" right="0.7" top="1.01"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activeCell="A4" sqref="A4"/>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96</v>
      </c>
      <c r="B1" s="59"/>
      <c r="C1" s="59"/>
      <c r="D1" s="59"/>
      <c r="E1" s="59"/>
    </row>
    <row r="2" spans="1:5" ht="33" customHeight="1" x14ac:dyDescent="0.2">
      <c r="E2" s="41" t="s">
        <v>13</v>
      </c>
    </row>
    <row r="3" spans="1:5" s="35" customFormat="1" ht="30" customHeight="1" x14ac:dyDescent="0.15">
      <c r="A3" s="36" t="s">
        <v>0</v>
      </c>
      <c r="B3" s="36" t="s">
        <v>1</v>
      </c>
      <c r="C3" s="36" t="s">
        <v>90</v>
      </c>
      <c r="D3" s="36" t="s">
        <v>92</v>
      </c>
      <c r="E3" s="36" t="s">
        <v>93</v>
      </c>
    </row>
    <row r="4" spans="1:5" s="35" customFormat="1" ht="30" customHeight="1" x14ac:dyDescent="0.15">
      <c r="A4" s="37">
        <f>IF(計算表!A31="","",計算表!A31)</f>
        <v>6</v>
      </c>
      <c r="B4" s="37" t="str">
        <f>IF(計算表!B31="","",計算表!B31)</f>
        <v>使用料及び賃借料</v>
      </c>
      <c r="C4" s="37" t="str">
        <f>IF(計算表!C31="","",計算表!C31)</f>
        <v>会場使用料（座間味）</v>
      </c>
      <c r="D4" s="38">
        <f>IF(計算表!D31="","",計算表!D31)</f>
        <v>43003</v>
      </c>
      <c r="E4" s="40">
        <f>IF(計算表!E31="","",計算表!E31)</f>
        <v>5000</v>
      </c>
    </row>
    <row r="5" spans="1:5" s="35" customFormat="1" ht="30" customHeight="1" x14ac:dyDescent="0.15">
      <c r="A5" s="37">
        <f>IF(計算表!A32="","",計算表!A32)</f>
        <v>7</v>
      </c>
      <c r="B5" s="37" t="str">
        <f>IF(計算表!B32="","",計算表!B32)</f>
        <v>使用料及び賃借料</v>
      </c>
      <c r="C5" s="37" t="str">
        <f>IF(計算表!C32="","",計算表!C32)</f>
        <v>ゴミ運搬用レンタカー</v>
      </c>
      <c r="D5" s="38">
        <f>IF(計算表!D32="","",計算表!D32)</f>
        <v>43003</v>
      </c>
      <c r="E5" s="40">
        <f>IF(計算表!E32="","",計算表!E32)</f>
        <v>10400</v>
      </c>
    </row>
    <row r="6" spans="1:5" s="35" customFormat="1" ht="30" customHeight="1" x14ac:dyDescent="0.15">
      <c r="A6" s="37" t="str">
        <f>IF(計算表!A33="","",計算表!A33)</f>
        <v/>
      </c>
      <c r="B6" s="37" t="str">
        <f>IF(計算表!B33="","",計算表!B33)</f>
        <v/>
      </c>
      <c r="C6" s="37" t="str">
        <f>IF(計算表!C33="","",計算表!C33)</f>
        <v/>
      </c>
      <c r="D6" s="38" t="str">
        <f>IF(計算表!D33="","",計算表!D33)</f>
        <v/>
      </c>
      <c r="E6" s="40" t="str">
        <f>IF(計算表!E33="","",計算表!E33)</f>
        <v/>
      </c>
    </row>
    <row r="7" spans="1:5" s="35" customFormat="1" ht="30" customHeight="1" x14ac:dyDescent="0.15">
      <c r="A7" s="37" t="str">
        <f>IF(計算表!A34="","",計算表!A34)</f>
        <v/>
      </c>
      <c r="B7" s="37" t="str">
        <f>IF(計算表!B34="","",計算表!B34)</f>
        <v/>
      </c>
      <c r="C7" s="37" t="str">
        <f>IF(計算表!C34="","",計算表!C34)</f>
        <v/>
      </c>
      <c r="D7" s="38" t="str">
        <f>IF(計算表!D34="","",計算表!D34)</f>
        <v/>
      </c>
      <c r="E7" s="40" t="str">
        <f>IF(計算表!E34="","",計算表!E34)</f>
        <v/>
      </c>
    </row>
    <row r="8" spans="1:5" s="35" customFormat="1" ht="30" customHeight="1" x14ac:dyDescent="0.15">
      <c r="A8" s="37" t="str">
        <f>IF(計算表!A35="","",計算表!A35)</f>
        <v/>
      </c>
      <c r="B8" s="37" t="str">
        <f>IF(計算表!B35="","",計算表!B35)</f>
        <v/>
      </c>
      <c r="C8" s="37" t="str">
        <f>IF(計算表!C35="","",計算表!C35)</f>
        <v/>
      </c>
      <c r="D8" s="38" t="str">
        <f>IF(計算表!D35="","",計算表!D35)</f>
        <v/>
      </c>
      <c r="E8" s="40" t="str">
        <f>IF(計算表!E35="","",計算表!E35)</f>
        <v/>
      </c>
    </row>
    <row r="9" spans="1:5" s="35" customFormat="1" ht="30" customHeight="1" x14ac:dyDescent="0.15">
      <c r="A9" s="37" t="str">
        <f>IF(計算表!A36="","",計算表!A36)</f>
        <v/>
      </c>
      <c r="B9" s="37" t="str">
        <f>IF(計算表!B36="","",計算表!B36)</f>
        <v/>
      </c>
      <c r="C9" s="37" t="str">
        <f>IF(計算表!C36="","",計算表!C36)</f>
        <v/>
      </c>
      <c r="D9" s="38" t="str">
        <f>IF(計算表!D36="","",計算表!D36)</f>
        <v/>
      </c>
      <c r="E9" s="40" t="str">
        <f>IF(計算表!E36="","",計算表!E36)</f>
        <v/>
      </c>
    </row>
    <row r="10" spans="1:5" s="35" customFormat="1" ht="30" customHeight="1" x14ac:dyDescent="0.15">
      <c r="A10" s="37" t="str">
        <f>IF(計算表!A37="","",計算表!A37)</f>
        <v/>
      </c>
      <c r="B10" s="37" t="str">
        <f>IF(計算表!B37="","",計算表!B37)</f>
        <v/>
      </c>
      <c r="C10" s="37" t="str">
        <f>IF(計算表!C37="","",計算表!C37)</f>
        <v/>
      </c>
      <c r="D10" s="38" t="str">
        <f>IF(計算表!D37="","",計算表!D37)</f>
        <v/>
      </c>
      <c r="E10" s="40" t="str">
        <f>IF(計算表!E37="","",計算表!E37)</f>
        <v/>
      </c>
    </row>
    <row r="11" spans="1:5" s="35" customFormat="1" ht="30" customHeight="1" x14ac:dyDescent="0.15">
      <c r="A11" s="37" t="str">
        <f>IF(計算表!A38="","",計算表!A38)</f>
        <v/>
      </c>
      <c r="B11" s="37" t="str">
        <f>IF(計算表!B38="","",計算表!B38)</f>
        <v/>
      </c>
      <c r="C11" s="37" t="str">
        <f>IF(計算表!C38="","",計算表!C38)</f>
        <v/>
      </c>
      <c r="D11" s="38" t="str">
        <f>IF(計算表!D38="","",計算表!D38)</f>
        <v/>
      </c>
      <c r="E11" s="40" t="str">
        <f>IF(計算表!E38="","",計算表!E38)</f>
        <v/>
      </c>
    </row>
    <row r="12" spans="1:5" s="35" customFormat="1" ht="30" customHeight="1" x14ac:dyDescent="0.15">
      <c r="C12" s="57" t="s">
        <v>12</v>
      </c>
      <c r="D12" s="57"/>
      <c r="E12" s="39">
        <f>SUM(E4:E11)</f>
        <v>15400</v>
      </c>
    </row>
  </sheetData>
  <sheetProtection sheet="1" objects="1" scenarios="1"/>
  <mergeCells count="2">
    <mergeCell ref="A1:E1"/>
    <mergeCell ref="C12:D12"/>
  </mergeCells>
  <phoneticPr fontId="1"/>
  <pageMargins left="0.93" right="0.7" top="1.01"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5"/>
  <sheetViews>
    <sheetView workbookViewId="0">
      <selection activeCell="E25" sqref="E25"/>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20</v>
      </c>
      <c r="B1" s="59"/>
      <c r="C1" s="59"/>
      <c r="D1" s="59"/>
      <c r="E1" s="59"/>
    </row>
    <row r="2" spans="1:5" ht="28.5" x14ac:dyDescent="0.15">
      <c r="A2" s="58" t="s">
        <v>97</v>
      </c>
      <c r="B2" s="58"/>
      <c r="C2" s="58"/>
      <c r="D2" s="58"/>
      <c r="E2" s="58"/>
    </row>
    <row r="3" spans="1:5" ht="33" customHeight="1" x14ac:dyDescent="0.2">
      <c r="E3" s="41" t="s">
        <v>13</v>
      </c>
    </row>
    <row r="4" spans="1:5" s="35" customFormat="1" ht="30" customHeight="1" x14ac:dyDescent="0.15">
      <c r="A4" s="36" t="s">
        <v>0</v>
      </c>
      <c r="B4" s="36" t="s">
        <v>1</v>
      </c>
      <c r="C4" s="36" t="s">
        <v>90</v>
      </c>
      <c r="D4" s="36" t="s">
        <v>92</v>
      </c>
      <c r="E4" s="36" t="s">
        <v>93</v>
      </c>
    </row>
    <row r="5" spans="1:5" s="35" customFormat="1" ht="30" customHeight="1" x14ac:dyDescent="0.15">
      <c r="A5" s="37">
        <f>IF(計算表!A45="","",計算表!A45)</f>
        <v>8</v>
      </c>
      <c r="B5" s="37" t="str">
        <f>IF(計算表!B45="","",計算表!B45)</f>
        <v>消耗品費（需用費）</v>
      </c>
      <c r="C5" s="37" t="str">
        <f>IF(計算表!C45="","",計算表!C45)</f>
        <v>ワークショップ及び展示に使用</v>
      </c>
      <c r="D5" s="38">
        <f>IF(計算表!D45="","",計算表!D45)</f>
        <v>43011</v>
      </c>
      <c r="E5" s="40">
        <f>IF(計算表!E45="","",計算表!E45)</f>
        <v>63608</v>
      </c>
    </row>
    <row r="6" spans="1:5" s="35" customFormat="1" ht="30" customHeight="1" x14ac:dyDescent="0.15">
      <c r="A6" s="37">
        <f>IF(計算表!A46="","",計算表!A46)</f>
        <v>9</v>
      </c>
      <c r="B6" s="37" t="str">
        <f>IF(計算表!B46="","",計算表!B46)</f>
        <v>消耗品費（需用費）</v>
      </c>
      <c r="C6" s="37" t="str">
        <f>IF(計算表!C46="","",計算表!C46)</f>
        <v>ワークショップ及び展示に使用</v>
      </c>
      <c r="D6" s="38">
        <f>IF(計算表!D46="","",計算表!D46)</f>
        <v>43006</v>
      </c>
      <c r="E6" s="40">
        <f>IF(計算表!E46="","",計算表!E46)</f>
        <v>134198</v>
      </c>
    </row>
    <row r="7" spans="1:5" s="35" customFormat="1" ht="30" customHeight="1" x14ac:dyDescent="0.15">
      <c r="A7" s="37" t="str">
        <f>IF(計算表!A47="","",計算表!A47)</f>
        <v/>
      </c>
      <c r="B7" s="37" t="str">
        <f>IF(計算表!B47="","",計算表!B47)</f>
        <v/>
      </c>
      <c r="C7" s="37" t="str">
        <f>IF(計算表!C47="","",計算表!C47)</f>
        <v/>
      </c>
      <c r="D7" s="38" t="str">
        <f>IF(計算表!D47="","",計算表!D47)</f>
        <v/>
      </c>
      <c r="E7" s="40" t="str">
        <f>IF(計算表!E47="","",計算表!E47)</f>
        <v/>
      </c>
    </row>
    <row r="8" spans="1:5" s="35" customFormat="1" ht="30" customHeight="1" x14ac:dyDescent="0.15">
      <c r="A8" s="37" t="str">
        <f>IF(計算表!A48="","",計算表!A48)</f>
        <v/>
      </c>
      <c r="B8" s="37" t="str">
        <f>IF(計算表!B48="","",計算表!B48)</f>
        <v/>
      </c>
      <c r="C8" s="37" t="str">
        <f>IF(計算表!C48="","",計算表!C48)</f>
        <v/>
      </c>
      <c r="D8" s="38" t="str">
        <f>IF(計算表!D48="","",計算表!D48)</f>
        <v/>
      </c>
      <c r="E8" s="40" t="str">
        <f>IF(計算表!E48="","",計算表!E48)</f>
        <v/>
      </c>
    </row>
    <row r="9" spans="1:5" s="35" customFormat="1" ht="30" customHeight="1" x14ac:dyDescent="0.15">
      <c r="A9" s="37" t="str">
        <f>IF(計算表!A49="","",計算表!A49)</f>
        <v/>
      </c>
      <c r="B9" s="37" t="str">
        <f>IF(計算表!B49="","",計算表!B49)</f>
        <v/>
      </c>
      <c r="C9" s="37" t="str">
        <f>IF(計算表!C49="","",計算表!C49)</f>
        <v/>
      </c>
      <c r="D9" s="38" t="str">
        <f>IF(計算表!D49="","",計算表!D49)</f>
        <v/>
      </c>
      <c r="E9" s="40" t="str">
        <f>IF(計算表!E49="","",計算表!E49)</f>
        <v/>
      </c>
    </row>
    <row r="10" spans="1:5" s="35" customFormat="1" ht="30" customHeight="1" x14ac:dyDescent="0.15">
      <c r="A10" s="37" t="str">
        <f>IF(計算表!A50="","",計算表!A50)</f>
        <v/>
      </c>
      <c r="B10" s="37" t="str">
        <f>IF(計算表!B50="","",計算表!B50)</f>
        <v/>
      </c>
      <c r="C10" s="37" t="str">
        <f>IF(計算表!C50="","",計算表!C50)</f>
        <v/>
      </c>
      <c r="D10" s="38" t="str">
        <f>IF(計算表!D50="","",計算表!D50)</f>
        <v/>
      </c>
      <c r="E10" s="40" t="str">
        <f>IF(計算表!E50="","",計算表!E50)</f>
        <v/>
      </c>
    </row>
    <row r="11" spans="1:5" s="35" customFormat="1" ht="30" customHeight="1" x14ac:dyDescent="0.15">
      <c r="A11" s="37" t="str">
        <f>IF(計算表!A51="","",計算表!A51)</f>
        <v/>
      </c>
      <c r="B11" s="37" t="str">
        <f>IF(計算表!B51="","",計算表!B51)</f>
        <v/>
      </c>
      <c r="C11" s="37" t="str">
        <f>IF(計算表!C51="","",計算表!C51)</f>
        <v/>
      </c>
      <c r="D11" s="38" t="str">
        <f>IF(計算表!D51="","",計算表!D51)</f>
        <v/>
      </c>
      <c r="E11" s="40" t="str">
        <f>IF(計算表!E51="","",計算表!E51)</f>
        <v/>
      </c>
    </row>
    <row r="12" spans="1:5" s="35" customFormat="1" ht="30" customHeight="1" x14ac:dyDescent="0.15">
      <c r="A12" s="37" t="str">
        <f>IF(計算表!A52="","",計算表!A52)</f>
        <v/>
      </c>
      <c r="B12" s="37" t="str">
        <f>IF(計算表!B52="","",計算表!B52)</f>
        <v/>
      </c>
      <c r="C12" s="37" t="str">
        <f>IF(計算表!C52="","",計算表!C52)</f>
        <v/>
      </c>
      <c r="D12" s="38" t="str">
        <f>IF(計算表!D52="","",計算表!D52)</f>
        <v/>
      </c>
      <c r="E12" s="40" t="str">
        <f>IF(計算表!E52="","",計算表!E52)</f>
        <v/>
      </c>
    </row>
    <row r="13" spans="1:5" s="35" customFormat="1" ht="30" customHeight="1" x14ac:dyDescent="0.15">
      <c r="A13" s="37" t="str">
        <f>IF(計算表!A53="","",計算表!A53)</f>
        <v/>
      </c>
      <c r="B13" s="37" t="str">
        <f>IF(計算表!B53="","",計算表!B53)</f>
        <v/>
      </c>
      <c r="C13" s="37" t="str">
        <f>IF(計算表!C53="","",計算表!C53)</f>
        <v/>
      </c>
      <c r="D13" s="38" t="str">
        <f>IF(計算表!D53="","",計算表!D53)</f>
        <v/>
      </c>
      <c r="E13" s="40" t="str">
        <f>IF(計算表!E53="","",計算表!E53)</f>
        <v/>
      </c>
    </row>
    <row r="14" spans="1:5" s="35" customFormat="1" ht="30" customHeight="1" x14ac:dyDescent="0.15">
      <c r="A14" s="37" t="str">
        <f>IF(計算表!A54="","",計算表!A54)</f>
        <v/>
      </c>
      <c r="B14" s="37" t="str">
        <f>IF(計算表!B54="","",計算表!B54)</f>
        <v/>
      </c>
      <c r="C14" s="37" t="str">
        <f>IF(計算表!C54="","",計算表!C54)</f>
        <v/>
      </c>
      <c r="D14" s="38" t="str">
        <f>IF(計算表!D54="","",計算表!D54)</f>
        <v/>
      </c>
      <c r="E14" s="40" t="str">
        <f>IF(計算表!E54="","",計算表!E54)</f>
        <v/>
      </c>
    </row>
    <row r="15" spans="1:5" s="35" customFormat="1" ht="30" customHeight="1" x14ac:dyDescent="0.15">
      <c r="A15" s="37" t="str">
        <f>IF(計算表!A55="","",計算表!A55)</f>
        <v/>
      </c>
      <c r="B15" s="37" t="str">
        <f>IF(計算表!B55="","",計算表!B55)</f>
        <v/>
      </c>
      <c r="C15" s="37" t="str">
        <f>IF(計算表!C55="","",計算表!C55)</f>
        <v/>
      </c>
      <c r="D15" s="38" t="str">
        <f>IF(計算表!D55="","",計算表!D55)</f>
        <v/>
      </c>
      <c r="E15" s="40" t="str">
        <f>IF(計算表!E55="","",計算表!E55)</f>
        <v/>
      </c>
    </row>
    <row r="16" spans="1:5" s="35" customFormat="1" ht="30" customHeight="1" x14ac:dyDescent="0.15">
      <c r="A16" s="37" t="str">
        <f>IF(計算表!A56="","",計算表!A56)</f>
        <v/>
      </c>
      <c r="B16" s="37" t="str">
        <f>IF(計算表!B56="","",計算表!B56)</f>
        <v/>
      </c>
      <c r="C16" s="37" t="str">
        <f>IF(計算表!C56="","",計算表!C56)</f>
        <v/>
      </c>
      <c r="D16" s="38" t="str">
        <f>IF(計算表!D56="","",計算表!D56)</f>
        <v/>
      </c>
      <c r="E16" s="40" t="str">
        <f>IF(計算表!E56="","",計算表!E56)</f>
        <v/>
      </c>
    </row>
    <row r="17" spans="1:5" s="35" customFormat="1" ht="30" customHeight="1" x14ac:dyDescent="0.15">
      <c r="A17" s="37" t="str">
        <f>IF(計算表!A57="","",計算表!A57)</f>
        <v/>
      </c>
      <c r="B17" s="37" t="str">
        <f>IF(計算表!B57="","",計算表!B57)</f>
        <v/>
      </c>
      <c r="C17" s="37" t="str">
        <f>IF(計算表!C57="","",計算表!C57)</f>
        <v/>
      </c>
      <c r="D17" s="38" t="str">
        <f>IF(計算表!D57="","",計算表!D57)</f>
        <v/>
      </c>
      <c r="E17" s="40" t="str">
        <f>IF(計算表!E57="","",計算表!E57)</f>
        <v/>
      </c>
    </row>
    <row r="18" spans="1:5" s="35" customFormat="1" ht="30" customHeight="1" x14ac:dyDescent="0.15">
      <c r="A18" s="37" t="str">
        <f>IF(計算表!A58="","",計算表!A58)</f>
        <v/>
      </c>
      <c r="B18" s="37" t="str">
        <f>IF(計算表!B58="","",計算表!B58)</f>
        <v/>
      </c>
      <c r="C18" s="37" t="str">
        <f>IF(計算表!C58="","",計算表!C58)</f>
        <v/>
      </c>
      <c r="D18" s="38" t="str">
        <f>IF(計算表!D58="","",計算表!D58)</f>
        <v/>
      </c>
      <c r="E18" s="40" t="str">
        <f>IF(計算表!E58="","",計算表!E58)</f>
        <v/>
      </c>
    </row>
    <row r="19" spans="1:5" s="35" customFormat="1" ht="30" customHeight="1" x14ac:dyDescent="0.15">
      <c r="A19" s="37" t="str">
        <f>IF(計算表!A59="","",計算表!A59)</f>
        <v/>
      </c>
      <c r="B19" s="37" t="str">
        <f>IF(計算表!B59="","",計算表!B59)</f>
        <v/>
      </c>
      <c r="C19" s="37" t="str">
        <f>IF(計算表!C59="","",計算表!C59)</f>
        <v/>
      </c>
      <c r="D19" s="38" t="str">
        <f>IF(計算表!D59="","",計算表!D59)</f>
        <v/>
      </c>
      <c r="E19" s="40" t="str">
        <f>IF(計算表!E59="","",計算表!E59)</f>
        <v/>
      </c>
    </row>
    <row r="20" spans="1:5" s="35" customFormat="1" ht="30" customHeight="1" x14ac:dyDescent="0.15">
      <c r="A20" s="37" t="str">
        <f>IF(計算表!A60="","",計算表!A60)</f>
        <v/>
      </c>
      <c r="B20" s="37" t="str">
        <f>IF(計算表!B60="","",計算表!B60)</f>
        <v/>
      </c>
      <c r="C20" s="37" t="str">
        <f>IF(計算表!C60="","",計算表!C60)</f>
        <v/>
      </c>
      <c r="D20" s="38" t="str">
        <f>IF(計算表!D60="","",計算表!D60)</f>
        <v/>
      </c>
      <c r="E20" s="40" t="str">
        <f>IF(計算表!E60="","",計算表!E60)</f>
        <v/>
      </c>
    </row>
    <row r="21" spans="1:5" s="35" customFormat="1" ht="30" customHeight="1" x14ac:dyDescent="0.15">
      <c r="A21" s="37" t="str">
        <f>IF(計算表!A61="","",計算表!A61)</f>
        <v/>
      </c>
      <c r="B21" s="37" t="str">
        <f>IF(計算表!B61="","",計算表!B61)</f>
        <v/>
      </c>
      <c r="C21" s="37" t="str">
        <f>IF(計算表!C61="","",計算表!C61)</f>
        <v/>
      </c>
      <c r="D21" s="38" t="str">
        <f>IF(計算表!D61="","",計算表!D61)</f>
        <v/>
      </c>
      <c r="E21" s="40" t="str">
        <f>IF(計算表!E61="","",計算表!E61)</f>
        <v/>
      </c>
    </row>
    <row r="22" spans="1:5" s="35" customFormat="1" ht="30" customHeight="1" x14ac:dyDescent="0.15">
      <c r="A22" s="37" t="str">
        <f>IF(計算表!A62="","",計算表!A62)</f>
        <v/>
      </c>
      <c r="B22" s="37" t="str">
        <f>IF(計算表!B62="","",計算表!B62)</f>
        <v/>
      </c>
      <c r="C22" s="37" t="str">
        <f>IF(計算表!C62="","",計算表!C62)</f>
        <v/>
      </c>
      <c r="D22" s="38" t="str">
        <f>IF(計算表!D62="","",計算表!D62)</f>
        <v/>
      </c>
      <c r="E22" s="40" t="str">
        <f>IF(計算表!E62="","",計算表!E62)</f>
        <v/>
      </c>
    </row>
    <row r="23" spans="1:5" s="35" customFormat="1" ht="30" customHeight="1" x14ac:dyDescent="0.15">
      <c r="A23" s="37" t="str">
        <f>IF(計算表!A63="","",計算表!A63)</f>
        <v/>
      </c>
      <c r="B23" s="37" t="str">
        <f>IF(計算表!B63="","",計算表!B63)</f>
        <v/>
      </c>
      <c r="C23" s="37" t="str">
        <f>IF(計算表!C63="","",計算表!C63)</f>
        <v/>
      </c>
      <c r="D23" s="38" t="str">
        <f>IF(計算表!D63="","",計算表!D63)</f>
        <v/>
      </c>
      <c r="E23" s="40" t="str">
        <f>IF(計算表!E63="","",計算表!E63)</f>
        <v/>
      </c>
    </row>
    <row r="24" spans="1:5" s="35" customFormat="1" ht="30" customHeight="1" x14ac:dyDescent="0.15">
      <c r="A24" s="37" t="str">
        <f>IF(計算表!A64="","",計算表!A64)</f>
        <v/>
      </c>
      <c r="B24" s="37" t="str">
        <f>IF(計算表!B64="","",計算表!B64)</f>
        <v/>
      </c>
      <c r="C24" s="37" t="str">
        <f>IF(計算表!C64="","",計算表!C64)</f>
        <v/>
      </c>
      <c r="D24" s="38" t="str">
        <f>IF(計算表!D64="","",計算表!D64)</f>
        <v/>
      </c>
      <c r="E24" s="40" t="str">
        <f>IF(計算表!E64="","",計算表!E64)</f>
        <v/>
      </c>
    </row>
    <row r="25" spans="1:5" s="35" customFormat="1" ht="30" customHeight="1" x14ac:dyDescent="0.15">
      <c r="C25" s="57" t="s">
        <v>12</v>
      </c>
      <c r="D25" s="57"/>
      <c r="E25" s="39">
        <f>SUM(E5:E24)</f>
        <v>197806</v>
      </c>
    </row>
  </sheetData>
  <sheetProtection sheet="1" objects="1" scenarios="1"/>
  <mergeCells count="3">
    <mergeCell ref="A1:E1"/>
    <mergeCell ref="C25:D25"/>
    <mergeCell ref="A2:E2"/>
  </mergeCells>
  <phoneticPr fontId="1"/>
  <pageMargins left="0.82" right="0.7" top="1.01"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topLeftCell="A6" workbookViewId="0">
      <selection activeCell="C22" sqref="C22"/>
    </sheetView>
  </sheetViews>
  <sheetFormatPr defaultRowHeight="13.5" x14ac:dyDescent="0.15"/>
  <cols>
    <col min="1" max="1" width="7.75" bestFit="1" customWidth="1"/>
    <col min="2" max="2" width="0" hidden="1" customWidth="1"/>
    <col min="3" max="3" width="40.875" customWidth="1"/>
    <col min="4" max="4" width="15.125" customWidth="1"/>
    <col min="5" max="5" width="21.5" customWidth="1"/>
  </cols>
  <sheetData>
    <row r="1" spans="1:5" ht="28.5" x14ac:dyDescent="0.15">
      <c r="A1" s="58" t="s">
        <v>20</v>
      </c>
      <c r="B1" s="59"/>
      <c r="C1" s="59"/>
      <c r="D1" s="59"/>
      <c r="E1" s="59"/>
    </row>
    <row r="2" spans="1:5" ht="28.5" x14ac:dyDescent="0.15">
      <c r="A2" s="58" t="s">
        <v>98</v>
      </c>
      <c r="B2" s="58"/>
      <c r="C2" s="58"/>
      <c r="D2" s="58"/>
      <c r="E2" s="58"/>
    </row>
    <row r="3" spans="1:5" ht="33" customHeight="1" x14ac:dyDescent="0.2">
      <c r="E3" s="41" t="s">
        <v>13</v>
      </c>
    </row>
    <row r="4" spans="1:5" s="35" customFormat="1" ht="30" customHeight="1" x14ac:dyDescent="0.15">
      <c r="A4" s="36" t="s">
        <v>0</v>
      </c>
      <c r="B4" s="36" t="s">
        <v>1</v>
      </c>
      <c r="C4" s="36" t="s">
        <v>90</v>
      </c>
      <c r="D4" s="36" t="s">
        <v>92</v>
      </c>
      <c r="E4" s="36" t="s">
        <v>93</v>
      </c>
    </row>
    <row r="5" spans="1:5" s="35" customFormat="1" ht="30" customHeight="1" x14ac:dyDescent="0.15">
      <c r="A5" s="37" t="str">
        <f>IF(計算表!A70="","",計算表!A70)</f>
        <v/>
      </c>
      <c r="B5" s="37" t="str">
        <f>IF(計算表!B70="","",計算表!B70)</f>
        <v/>
      </c>
      <c r="C5" s="37" t="str">
        <f>IF(計算表!C70="","",計算表!C70)</f>
        <v/>
      </c>
      <c r="D5" s="38" t="str">
        <f>IF(計算表!D70="","",計算表!D70)</f>
        <v/>
      </c>
      <c r="E5" s="40" t="str">
        <f>IF(計算表!E70="","",計算表!E70)</f>
        <v/>
      </c>
    </row>
    <row r="6" spans="1:5" s="35" customFormat="1" ht="30" customHeight="1" x14ac:dyDescent="0.15">
      <c r="A6" s="37" t="str">
        <f>IF(計算表!A71="","",計算表!A71)</f>
        <v/>
      </c>
      <c r="B6" s="37" t="str">
        <f>IF(計算表!B71="","",計算表!B71)</f>
        <v/>
      </c>
      <c r="C6" s="37" t="str">
        <f>IF(計算表!C71="","",計算表!C71)</f>
        <v/>
      </c>
      <c r="D6" s="38" t="str">
        <f>IF(計算表!D71="","",計算表!D71)</f>
        <v/>
      </c>
      <c r="E6" s="40" t="str">
        <f>IF(計算表!E71="","",計算表!E71)</f>
        <v/>
      </c>
    </row>
    <row r="7" spans="1:5" s="35" customFormat="1" ht="30" customHeight="1" x14ac:dyDescent="0.15">
      <c r="A7" s="37" t="str">
        <f>IF(計算表!A72="","",計算表!A72)</f>
        <v/>
      </c>
      <c r="B7" s="37" t="str">
        <f>IF(計算表!B72="","",計算表!B72)</f>
        <v/>
      </c>
      <c r="C7" s="37" t="str">
        <f>IF(計算表!C72="","",計算表!C72)</f>
        <v/>
      </c>
      <c r="D7" s="38" t="str">
        <f>IF(計算表!D72="","",計算表!D72)</f>
        <v/>
      </c>
      <c r="E7" s="40" t="str">
        <f>IF(計算表!E72="","",計算表!E72)</f>
        <v/>
      </c>
    </row>
    <row r="8" spans="1:5" s="35" customFormat="1" ht="30" customHeight="1" x14ac:dyDescent="0.15">
      <c r="A8" s="37" t="str">
        <f>IF(計算表!A73="","",計算表!A73)</f>
        <v/>
      </c>
      <c r="B8" s="37" t="str">
        <f>IF(計算表!B73="","",計算表!B73)</f>
        <v/>
      </c>
      <c r="C8" s="37" t="str">
        <f>IF(計算表!C73="","",計算表!C73)</f>
        <v/>
      </c>
      <c r="D8" s="38" t="str">
        <f>IF(計算表!D73="","",計算表!D73)</f>
        <v/>
      </c>
      <c r="E8" s="40" t="str">
        <f>IF(計算表!E73="","",計算表!E73)</f>
        <v/>
      </c>
    </row>
    <row r="9" spans="1:5" s="35" customFormat="1" ht="30" customHeight="1" x14ac:dyDescent="0.15">
      <c r="A9" s="37" t="str">
        <f>IF(計算表!A74="","",計算表!A74)</f>
        <v/>
      </c>
      <c r="B9" s="37" t="str">
        <f>IF(計算表!B74="","",計算表!B74)</f>
        <v/>
      </c>
      <c r="C9" s="37" t="str">
        <f>IF(計算表!C74="","",計算表!C74)</f>
        <v/>
      </c>
      <c r="D9" s="38" t="str">
        <f>IF(計算表!D74="","",計算表!D74)</f>
        <v/>
      </c>
      <c r="E9" s="40" t="str">
        <f>IF(計算表!E74="","",計算表!E74)</f>
        <v/>
      </c>
    </row>
    <row r="10" spans="1:5" s="35" customFormat="1" ht="30" customHeight="1" x14ac:dyDescent="0.15">
      <c r="A10" s="37" t="str">
        <f>IF(計算表!A75="","",計算表!A75)</f>
        <v/>
      </c>
      <c r="B10" s="37" t="str">
        <f>IF(計算表!B75="","",計算表!B75)</f>
        <v/>
      </c>
      <c r="C10" s="37" t="str">
        <f>IF(計算表!C75="","",計算表!C75)</f>
        <v/>
      </c>
      <c r="D10" s="38" t="str">
        <f>IF(計算表!D75="","",計算表!D75)</f>
        <v/>
      </c>
      <c r="E10" s="40" t="str">
        <f>IF(計算表!E75="","",計算表!E75)</f>
        <v/>
      </c>
    </row>
    <row r="11" spans="1:5" s="35" customFormat="1" ht="30" customHeight="1" x14ac:dyDescent="0.15">
      <c r="A11" s="37" t="str">
        <f>IF(計算表!A76="","",計算表!A76)</f>
        <v/>
      </c>
      <c r="B11" s="37" t="str">
        <f>IF(計算表!B76="","",計算表!B76)</f>
        <v/>
      </c>
      <c r="C11" s="37" t="str">
        <f>IF(計算表!C76="","",計算表!C76)</f>
        <v/>
      </c>
      <c r="D11" s="38" t="str">
        <f>IF(計算表!D76="","",計算表!D76)</f>
        <v/>
      </c>
      <c r="E11" s="40" t="str">
        <f>IF(計算表!E76="","",計算表!E76)</f>
        <v/>
      </c>
    </row>
    <row r="12" spans="1:5" s="35" customFormat="1" ht="30" customHeight="1" x14ac:dyDescent="0.15">
      <c r="A12" s="37" t="str">
        <f>IF(計算表!A77="","",計算表!A77)</f>
        <v/>
      </c>
      <c r="B12" s="37" t="str">
        <f>IF(計算表!B77="","",計算表!B77)</f>
        <v/>
      </c>
      <c r="C12" s="37" t="str">
        <f>IF(計算表!C77="","",計算表!C77)</f>
        <v/>
      </c>
      <c r="D12" s="38" t="str">
        <f>IF(計算表!D77="","",計算表!D77)</f>
        <v/>
      </c>
      <c r="E12" s="40" t="str">
        <f>IF(計算表!E77="","",計算表!E77)</f>
        <v/>
      </c>
    </row>
    <row r="13" spans="1:5" s="35" customFormat="1" ht="30" customHeight="1" x14ac:dyDescent="0.15">
      <c r="C13" s="57" t="s">
        <v>12</v>
      </c>
      <c r="D13" s="57"/>
      <c r="E13" s="39">
        <f>SUM(E5:E12)</f>
        <v>0</v>
      </c>
    </row>
  </sheetData>
  <sheetProtection sheet="1" objects="1" scenarios="1"/>
  <mergeCells count="3">
    <mergeCell ref="A1:E1"/>
    <mergeCell ref="A2:E2"/>
    <mergeCell ref="C13:D13"/>
  </mergeCells>
  <phoneticPr fontId="1"/>
  <pageMargins left="0.89" right="0.7" top="1.01"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説明書</vt:lpstr>
      <vt:lpstr>支出簿</vt:lpstr>
      <vt:lpstr>計算表</vt:lpstr>
      <vt:lpstr>事業費明細書</vt:lpstr>
      <vt:lpstr>【1.旅費】仕切り用紙</vt:lpstr>
      <vt:lpstr>【2.謝金】仕切り用紙</vt:lpstr>
      <vt:lpstr>【3.使用料及び賃借料】仕切り用紙</vt:lpstr>
      <vt:lpstr>【4．(1)消耗品費】仕切り用紙 </vt:lpstr>
      <vt:lpstr>【4.（2）印刷製本費】仕切り用紙 </vt:lpstr>
      <vt:lpstr>【5.役務費】仕切り用紙</vt:lpstr>
      <vt:lpstr>【6.その他】仕切り用紙</vt:lpstr>
      <vt:lpstr>支出項目一覧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研究員０３</dc:creator>
  <cp:lastModifiedBy>tk2503-03</cp:lastModifiedBy>
  <cp:lastPrinted>2018-08-01T23:52:52Z</cp:lastPrinted>
  <dcterms:created xsi:type="dcterms:W3CDTF">2017-10-30T00:09:20Z</dcterms:created>
  <dcterms:modified xsi:type="dcterms:W3CDTF">2025-12-12T00:20:40Z</dcterms:modified>
</cp:coreProperties>
</file>